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50" activeTab="0"/>
  </bookViews>
  <sheets>
    <sheet name="Internet" sheetId="1" r:id="rId1"/>
  </sheets>
  <definedNames>
    <definedName name="_xlnm.Print_Area" localSheetId="0">'Internet'!$A$1:$S$224</definedName>
    <definedName name="_xlnm.Print_Titles" localSheetId="0">'Internet'!$1:$6</definedName>
  </definedNames>
  <calcPr fullCalcOnLoad="1"/>
</workbook>
</file>

<file path=xl/comments1.xml><?xml version="1.0" encoding="utf-8"?>
<comments xmlns="http://schemas.openxmlformats.org/spreadsheetml/2006/main">
  <authors>
    <author>kabo</author>
  </authors>
  <commentList>
    <comment ref="Q56" authorId="0">
      <text>
        <r>
          <rPr>
            <b/>
            <sz val="9"/>
            <rFont val="Tahoma"/>
            <family val="2"/>
          </rPr>
          <t>kabo:</t>
        </r>
        <r>
          <rPr>
            <sz val="9"/>
            <rFont val="Tahoma"/>
            <family val="2"/>
          </rPr>
          <t xml:space="preserve">
2014-09-25: Reserveras av David Leibman, hularedsv 6, 514 50 Limmared tel 0704-625555</t>
        </r>
      </text>
    </comment>
  </commentList>
</comments>
</file>

<file path=xl/sharedStrings.xml><?xml version="1.0" encoding="utf-8"?>
<sst xmlns="http://schemas.openxmlformats.org/spreadsheetml/2006/main" count="564" uniqueCount="364">
  <si>
    <t>Area, kvm</t>
  </si>
  <si>
    <t>Adress</t>
  </si>
  <si>
    <t>Högalid</t>
  </si>
  <si>
    <t>1:59</t>
  </si>
  <si>
    <t>Lingonstigen 19</t>
  </si>
  <si>
    <t>1:66</t>
  </si>
  <si>
    <t>Lingonstigen 21</t>
  </si>
  <si>
    <t>1:67</t>
  </si>
  <si>
    <t>Lingonstigen 23</t>
  </si>
  <si>
    <t>1:70</t>
  </si>
  <si>
    <t>Nyponstigen 4</t>
  </si>
  <si>
    <t>Dalstorp</t>
  </si>
  <si>
    <t>1:65</t>
  </si>
  <si>
    <t>Skogarp</t>
  </si>
  <si>
    <t>1:118</t>
  </si>
  <si>
    <t>Lupinvägen 7</t>
  </si>
  <si>
    <t>1:139</t>
  </si>
  <si>
    <t>Kantarellvägen 1</t>
  </si>
  <si>
    <t>1:144</t>
  </si>
  <si>
    <t>1:148</t>
  </si>
  <si>
    <t>Smörsoppsvägen 1</t>
  </si>
  <si>
    <t>1:149</t>
  </si>
  <si>
    <t>Smörsoppsvägen 2</t>
  </si>
  <si>
    <t>1:153</t>
  </si>
  <si>
    <t>1:157</t>
  </si>
  <si>
    <t>1:158</t>
  </si>
  <si>
    <t>1:160</t>
  </si>
  <si>
    <t>Murkelvägen 11</t>
  </si>
  <si>
    <t>1:161</t>
  </si>
  <si>
    <t>Murkelvägen 9</t>
  </si>
  <si>
    <t>1:162</t>
  </si>
  <si>
    <t>Murkelvägen 7</t>
  </si>
  <si>
    <t>1:163</t>
  </si>
  <si>
    <t>Murkelvägen 5</t>
  </si>
  <si>
    <t>1:164</t>
  </si>
  <si>
    <t>Murkelvägen 3</t>
  </si>
  <si>
    <t>1:169</t>
  </si>
  <si>
    <t>Murkelvägen 14</t>
  </si>
  <si>
    <t>1:185</t>
  </si>
  <si>
    <t>Timmervägen 1</t>
  </si>
  <si>
    <t>1:89</t>
  </si>
  <si>
    <t>Backvägen 12</t>
  </si>
  <si>
    <t>3:24</t>
  </si>
  <si>
    <t>Rönnvägen 8</t>
  </si>
  <si>
    <t>Grimslund</t>
  </si>
  <si>
    <t>2:40</t>
  </si>
  <si>
    <t>2:41</t>
  </si>
  <si>
    <t>Moghult</t>
  </si>
  <si>
    <t>1:130</t>
  </si>
  <si>
    <t>1:131</t>
  </si>
  <si>
    <t>1:166</t>
  </si>
  <si>
    <t>Envägen 4</t>
  </si>
  <si>
    <t>1:208</t>
  </si>
  <si>
    <t>Hammargatan 5</t>
  </si>
  <si>
    <t>1:209</t>
  </si>
  <si>
    <t>Hammargatan 12</t>
  </si>
  <si>
    <t>1:210</t>
  </si>
  <si>
    <t>Hammargatan 10</t>
  </si>
  <si>
    <t>1:211</t>
  </si>
  <si>
    <t>Hammargatan 8</t>
  </si>
  <si>
    <t>1:212</t>
  </si>
  <si>
    <t>Hammargatan 6</t>
  </si>
  <si>
    <t>1:29</t>
  </si>
  <si>
    <t>Storgatan 42</t>
  </si>
  <si>
    <t>1:75</t>
  </si>
  <si>
    <t>Nygatan 29</t>
  </si>
  <si>
    <t>Ljungsarp</t>
  </si>
  <si>
    <t>6:44</t>
  </si>
  <si>
    <t>6:47</t>
  </si>
  <si>
    <t>6:50</t>
  </si>
  <si>
    <t>6:53</t>
  </si>
  <si>
    <t>Ingestorp</t>
  </si>
  <si>
    <t>3:126</t>
  </si>
  <si>
    <t>Cypressvägen 5</t>
  </si>
  <si>
    <t>3:127</t>
  </si>
  <si>
    <t>Cypressvägen 7</t>
  </si>
  <si>
    <t>3:130</t>
  </si>
  <si>
    <t>Cypressvägen 13</t>
  </si>
  <si>
    <t>3:137</t>
  </si>
  <si>
    <t>Cypressvägen 14</t>
  </si>
  <si>
    <t>3:139</t>
  </si>
  <si>
    <t>Cypressvägen 10</t>
  </si>
  <si>
    <t>Limmared</t>
  </si>
  <si>
    <t>1:115</t>
  </si>
  <si>
    <t>Vallmogatan 18</t>
  </si>
  <si>
    <t>1:117</t>
  </si>
  <si>
    <t>Vallmogatan 9</t>
  </si>
  <si>
    <t>Vallmogatan 7</t>
  </si>
  <si>
    <t>1:57</t>
  </si>
  <si>
    <t>Storgatan 114</t>
  </si>
  <si>
    <t>1:60</t>
  </si>
  <si>
    <t>Storgatan 112</t>
  </si>
  <si>
    <t>3:8&gt;1</t>
  </si>
  <si>
    <t>3:8&gt;3</t>
  </si>
  <si>
    <t xml:space="preserve">Limmared </t>
  </si>
  <si>
    <t>1:111</t>
  </si>
  <si>
    <t>Blåsippevägen 6</t>
  </si>
  <si>
    <t>1:121</t>
  </si>
  <si>
    <t>1:122</t>
  </si>
  <si>
    <t>1:123</t>
  </si>
  <si>
    <t>1:124</t>
  </si>
  <si>
    <t>1:125</t>
  </si>
  <si>
    <t>1:126</t>
  </si>
  <si>
    <t>1:129</t>
  </si>
  <si>
    <t>1:134</t>
  </si>
  <si>
    <t>1:140</t>
  </si>
  <si>
    <t>Blåklockevägen 7</t>
  </si>
  <si>
    <t>1:150</t>
  </si>
  <si>
    <t>Blåsippevägen 7</t>
  </si>
  <si>
    <t>1:22</t>
  </si>
  <si>
    <t>Blåsippevägen 5</t>
  </si>
  <si>
    <t>14:89</t>
  </si>
  <si>
    <t>Åsgatan 23</t>
  </si>
  <si>
    <t>14:90</t>
  </si>
  <si>
    <t>14:91</t>
  </si>
  <si>
    <t>Furuvägen 31</t>
  </si>
  <si>
    <t>15:105</t>
  </si>
  <si>
    <t>Oktobervägen 3</t>
  </si>
  <si>
    <t>15:116</t>
  </si>
  <si>
    <t>Kantvägen 1</t>
  </si>
  <si>
    <t>15:44</t>
  </si>
  <si>
    <t>Höstvägen 6</t>
  </si>
  <si>
    <t>15:76</t>
  </si>
  <si>
    <t>Aprilvägen 7</t>
  </si>
  <si>
    <t>15:96</t>
  </si>
  <si>
    <t>Augustivägen 4</t>
  </si>
  <si>
    <t>Månstad</t>
  </si>
  <si>
    <t>2:21</t>
  </si>
  <si>
    <t>2:23</t>
  </si>
  <si>
    <t>2:24</t>
  </si>
  <si>
    <t>Slumsvik</t>
  </si>
  <si>
    <t>8:39</t>
  </si>
  <si>
    <t>Sågvägen 4</t>
  </si>
  <si>
    <t>Nittorps-Nygården</t>
  </si>
  <si>
    <t>1:116</t>
  </si>
  <si>
    <t>Ljunghedavägen</t>
  </si>
  <si>
    <t>1:120</t>
  </si>
  <si>
    <t>Bygärde</t>
  </si>
  <si>
    <t>1:100</t>
  </si>
  <si>
    <t>Sikvägen 14</t>
  </si>
  <si>
    <t>1:101</t>
  </si>
  <si>
    <t>Tråddragerivägen 14</t>
  </si>
  <si>
    <t>1:102</t>
  </si>
  <si>
    <t>Sikvägen 21</t>
  </si>
  <si>
    <t>1:103</t>
  </si>
  <si>
    <t>Sikvägen 19</t>
  </si>
  <si>
    <t>1:104</t>
  </si>
  <si>
    <t>Sikvägen 17</t>
  </si>
  <si>
    <t>1:106</t>
  </si>
  <si>
    <t>Sikvägen 13</t>
  </si>
  <si>
    <t>1:107</t>
  </si>
  <si>
    <t>Sikvägen 11</t>
  </si>
  <si>
    <t>1:108</t>
  </si>
  <si>
    <t>Sikvägen 9</t>
  </si>
  <si>
    <t>1:109</t>
  </si>
  <si>
    <t>Sikvägen 7</t>
  </si>
  <si>
    <t>1:110</t>
  </si>
  <si>
    <t>Sikvägen 5</t>
  </si>
  <si>
    <t>Sikvägen 3</t>
  </si>
  <si>
    <t>1:112</t>
  </si>
  <si>
    <t>Sikvägen 1</t>
  </si>
  <si>
    <t>1:99</t>
  </si>
  <si>
    <t>Sikvägen 12</t>
  </si>
  <si>
    <t>Gudarp</t>
  </si>
  <si>
    <t>39:176</t>
  </si>
  <si>
    <t>39:177</t>
  </si>
  <si>
    <t>39:207</t>
  </si>
  <si>
    <t>Persikogatan 5</t>
  </si>
  <si>
    <t>39:212</t>
  </si>
  <si>
    <t>Persikogatan 15</t>
  </si>
  <si>
    <t>39:215</t>
  </si>
  <si>
    <t>Persikogatan 8</t>
  </si>
  <si>
    <t>Tranemo</t>
  </si>
  <si>
    <t>Kornettvägen 5</t>
  </si>
  <si>
    <t>2:147</t>
  </si>
  <si>
    <t>Kornettvägen 3</t>
  </si>
  <si>
    <t>2:162</t>
  </si>
  <si>
    <t>1:a Guldvägen 8</t>
  </si>
  <si>
    <t>2:164</t>
  </si>
  <si>
    <t>1:a Guldvägen 4</t>
  </si>
  <si>
    <t>2:165</t>
  </si>
  <si>
    <t>1:a Guldvägen 2</t>
  </si>
  <si>
    <t>2:174</t>
  </si>
  <si>
    <t>Guldringen 17</t>
  </si>
  <si>
    <t>2:176</t>
  </si>
  <si>
    <t>Guldringen 13</t>
  </si>
  <si>
    <t>2:203</t>
  </si>
  <si>
    <t>Zinkvägen</t>
  </si>
  <si>
    <t>2:204</t>
  </si>
  <si>
    <t>2:205</t>
  </si>
  <si>
    <t>2:206</t>
  </si>
  <si>
    <t>2:209</t>
  </si>
  <si>
    <t>2:210</t>
  </si>
  <si>
    <t>2:211</t>
  </si>
  <si>
    <t>2:212</t>
  </si>
  <si>
    <t>Blyvägen</t>
  </si>
  <si>
    <t>2:215</t>
  </si>
  <si>
    <t>2:216</t>
  </si>
  <si>
    <t>2:217</t>
  </si>
  <si>
    <t>Silvervägen</t>
  </si>
  <si>
    <t>2:218</t>
  </si>
  <si>
    <t>2:219</t>
  </si>
  <si>
    <t>2:220</t>
  </si>
  <si>
    <t>2:221</t>
  </si>
  <si>
    <t>2:222</t>
  </si>
  <si>
    <t>2:223</t>
  </si>
  <si>
    <t>2:224</t>
  </si>
  <si>
    <t>Mjällbo</t>
  </si>
  <si>
    <t>1:8</t>
  </si>
  <si>
    <t>Uddebo</t>
  </si>
  <si>
    <t>2:10</t>
  </si>
  <si>
    <t>Ekgatan 8</t>
  </si>
  <si>
    <t>2:22</t>
  </si>
  <si>
    <t>2:26</t>
  </si>
  <si>
    <t>Ekgatan 23</t>
  </si>
  <si>
    <t>2:27</t>
  </si>
  <si>
    <t>2:48</t>
  </si>
  <si>
    <t>Ekgatan 3</t>
  </si>
  <si>
    <t>2:5</t>
  </si>
  <si>
    <t>2:6</t>
  </si>
  <si>
    <t>2:7</t>
  </si>
  <si>
    <t>2:8</t>
  </si>
  <si>
    <t>Lindrum</t>
  </si>
  <si>
    <t>5:17</t>
  </si>
  <si>
    <t>5:18</t>
  </si>
  <si>
    <t>5:19</t>
  </si>
  <si>
    <t>Björkvägen 9</t>
  </si>
  <si>
    <t>5:22</t>
  </si>
  <si>
    <t>Rönnvägen 6</t>
  </si>
  <si>
    <t>5:24</t>
  </si>
  <si>
    <t>Rönnvägen 2</t>
  </si>
  <si>
    <t>5:4</t>
  </si>
  <si>
    <t>Lindvägen 2</t>
  </si>
  <si>
    <t>Gryttered</t>
  </si>
  <si>
    <t>3:36</t>
  </si>
  <si>
    <t>3:39</t>
  </si>
  <si>
    <t>3:40</t>
  </si>
  <si>
    <t>LEDIGA TOMTER I TRANEMO KOMMUN</t>
  </si>
  <si>
    <t>AMBJÖRNARP</t>
  </si>
  <si>
    <t>Tomtbeteckning</t>
  </si>
  <si>
    <t xml:space="preserve"> kr/kvm</t>
  </si>
  <si>
    <t>Gata</t>
  </si>
  <si>
    <t>Avstyckning</t>
  </si>
  <si>
    <t>Tomt</t>
  </si>
  <si>
    <t>VA Anslutning</t>
  </si>
  <si>
    <t>Servisavgift</t>
  </si>
  <si>
    <t>Avg per lgh</t>
  </si>
  <si>
    <t>Avg/kvm tomt</t>
  </si>
  <si>
    <t>DALSTORP</t>
  </si>
  <si>
    <t>LÄNGHEM</t>
  </si>
  <si>
    <t>NITTORP</t>
  </si>
  <si>
    <t>MÅNSTAD</t>
  </si>
  <si>
    <t>TRANEMO</t>
  </si>
  <si>
    <t>UDDEBO</t>
  </si>
  <si>
    <t>GRIMSÅS</t>
  </si>
  <si>
    <t>LJUNGSARP</t>
  </si>
  <si>
    <t>SJÖTOFTA</t>
  </si>
  <si>
    <t>ÖLSREMMA</t>
  </si>
  <si>
    <t>Månstigen 3</t>
  </si>
  <si>
    <t>Månstigen 5</t>
  </si>
  <si>
    <t>Rosenhöjdsgatan 11</t>
  </si>
  <si>
    <t>Vitsippevägen 13</t>
  </si>
  <si>
    <t>Vitsippevägen 11</t>
  </si>
  <si>
    <t>Ananasgatan 9</t>
  </si>
  <si>
    <t>Ananasgatan 11</t>
  </si>
  <si>
    <t>Ulricehamnsvägen 20</t>
  </si>
  <si>
    <t>Ulricehamnsvägen 22</t>
  </si>
  <si>
    <t>Furuvägen/Nittorpsvägen 10</t>
  </si>
  <si>
    <t>HULARED</t>
  </si>
  <si>
    <t>14:79</t>
  </si>
  <si>
    <t>Sparregatan 2</t>
  </si>
  <si>
    <t>Rosenhöjdsgatan 13</t>
  </si>
  <si>
    <t>Kärrstigen 2</t>
  </si>
  <si>
    <t>Näverstigen 1</t>
  </si>
  <si>
    <t>Oxbanevägen 2</t>
  </si>
  <si>
    <t>LIMMARED/ROSENLUND</t>
  </si>
  <si>
    <t>1:143</t>
  </si>
  <si>
    <t>Blåklockevägen 8</t>
  </si>
  <si>
    <t>1:105</t>
  </si>
  <si>
    <t>Sikvägen 15</t>
  </si>
  <si>
    <t>Tvärgatan 9</t>
  </si>
  <si>
    <t>Tvärgatan 20</t>
  </si>
  <si>
    <t>Tvärgatan 11</t>
  </si>
  <si>
    <t>(Avstyckade, planlagda o anslutna till VA)</t>
  </si>
  <si>
    <t>Champinjonvägen 3</t>
  </si>
  <si>
    <t>Champinjonvägen 4</t>
  </si>
  <si>
    <t>Champinjonvägen 2</t>
  </si>
  <si>
    <t>Fjärilsvägen 6</t>
  </si>
  <si>
    <t>Fjärilsvägen 3</t>
  </si>
  <si>
    <t>Fjärilsvägen 1</t>
  </si>
  <si>
    <t>Stubbstigen 5</t>
  </si>
  <si>
    <t>Stubbstigen 6</t>
  </si>
  <si>
    <t>Gullvivevägen 5</t>
  </si>
  <si>
    <t>Movägen</t>
  </si>
  <si>
    <t>Gullvivevägen 9</t>
  </si>
  <si>
    <t>Gullvivevägen 11</t>
  </si>
  <si>
    <t>Gullvivevägen 13</t>
  </si>
  <si>
    <t>Gullvivevägen 15</t>
  </si>
  <si>
    <t>Gullvivevägen 16</t>
  </si>
  <si>
    <t>Gullvivevägen 6</t>
  </si>
  <si>
    <t>Gullvivevägen 7</t>
  </si>
  <si>
    <t>2:250</t>
  </si>
  <si>
    <t>2:251</t>
  </si>
  <si>
    <t>2:252</t>
  </si>
  <si>
    <t>2:253</t>
  </si>
  <si>
    <t>2:254</t>
  </si>
  <si>
    <t>2:259</t>
  </si>
  <si>
    <t>1:214</t>
  </si>
  <si>
    <t>1:215</t>
  </si>
  <si>
    <t>Planetvägen 3</t>
  </si>
  <si>
    <t>Planetvägen 5</t>
  </si>
  <si>
    <t>24:143</t>
  </si>
  <si>
    <t>2:150</t>
  </si>
  <si>
    <t>Åbogatan 31</t>
  </si>
  <si>
    <t>Åbogatan 33</t>
  </si>
  <si>
    <t>Åbogatan 37</t>
  </si>
  <si>
    <t>Åbogatan 35</t>
  </si>
  <si>
    <t xml:space="preserve">Åsgatan 25  </t>
  </si>
  <si>
    <t>Dalsgatan 12</t>
  </si>
  <si>
    <t>Plankostnad</t>
  </si>
  <si>
    <t>Tomt inkl plankostn</t>
  </si>
  <si>
    <t>2:256</t>
  </si>
  <si>
    <t>2:257</t>
  </si>
  <si>
    <t>2:258</t>
  </si>
  <si>
    <t>Villagatan 8</t>
  </si>
  <si>
    <t>Villagatan 7</t>
  </si>
  <si>
    <t>Mjällbovägen 3</t>
  </si>
  <si>
    <t>Åbogatan 3</t>
  </si>
  <si>
    <t>Åbogatan 5</t>
  </si>
  <si>
    <t>Totalt pris för tomt o va-anslutning</t>
  </si>
  <si>
    <t>Anslutning VA</t>
  </si>
  <si>
    <t>2:255</t>
  </si>
  <si>
    <t xml:space="preserve">Kantarellvägen </t>
  </si>
  <si>
    <t xml:space="preserve">inkl moms </t>
  </si>
  <si>
    <t xml:space="preserve">Zinkvägen </t>
  </si>
  <si>
    <t xml:space="preserve">Blyvägen </t>
  </si>
  <si>
    <t xml:space="preserve">Silvervägen </t>
  </si>
  <si>
    <t xml:space="preserve">Kopparvägen </t>
  </si>
  <si>
    <t>Pris efter rabatt</t>
  </si>
  <si>
    <t>1:69</t>
  </si>
  <si>
    <t>Nyponstigen 3</t>
  </si>
  <si>
    <t>1:207</t>
  </si>
  <si>
    <t>Tryffelvägen</t>
  </si>
  <si>
    <t>1:135</t>
  </si>
  <si>
    <t>1:136</t>
  </si>
  <si>
    <t>1:137</t>
  </si>
  <si>
    <t>Järpesbo 1</t>
  </si>
  <si>
    <t>järpesbo 2</t>
  </si>
  <si>
    <t>Järpesbo 3</t>
  </si>
  <si>
    <t>Järpesbo 4</t>
  </si>
  <si>
    <t>Järpesbo 5</t>
  </si>
  <si>
    <t>Järpesbo 6</t>
  </si>
  <si>
    <t>Järpesbo 7</t>
  </si>
  <si>
    <t>Järpesbo 8</t>
  </si>
  <si>
    <t>Järpesbo 9</t>
  </si>
  <si>
    <t>Järpesbo 10</t>
  </si>
  <si>
    <t>Järpesbo 11</t>
  </si>
  <si>
    <t>Järpesbo 12</t>
  </si>
  <si>
    <t>Järpesbo 13</t>
  </si>
  <si>
    <t>Järpesbo 14</t>
  </si>
  <si>
    <t>Järpesbo 15</t>
  </si>
  <si>
    <t>Järpesbo 16</t>
  </si>
  <si>
    <t>Priser enl 2018 års taxa (inklusive moms) med tomtrabatt</t>
  </si>
  <si>
    <t>förbindelsepunkt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</si>
</sst>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[Red]&quot;-&quot;#,##0&quot; kr&quot;"/>
    <numFmt numFmtId="165" formatCode="#,##0.00&quot; kr&quot;;[Red]&quot;-&quot;#,##0.00&quot; kr&quot;"/>
    <numFmt numFmtId="166" formatCode="_-* #,##0.0\ &quot;kr&quot;_-;\-* #,##0.0\ &quot;kr&quot;_-;_-* &quot;-&quot;??\ &quot;kr&quot;_-;_-@_-"/>
    <numFmt numFmtId="167" formatCode="_-* #,##0\ &quot;kr&quot;_-;\-* #,##0\ &quot;kr&quot;_-;_-* &quot;-&quot;??\ &quot;kr&quot;_-;_-@_-"/>
    <numFmt numFmtId="168" formatCode="_-* #,##0.000\ &quot;kr&quot;_-;\-* #,##0.000\ &quot;kr&quot;_-;_-* &quot;-&quot;??\ &quot;kr&quot;_-;_-@_-"/>
    <numFmt numFmtId="169" formatCode="_-* #,##0.0000\ &quot;kr&quot;_-;\-* #,##0.0000\ &quot;kr&quot;_-;_-* &quot;-&quot;??\ &quot;kr&quot;_-;_-@_-"/>
  </numFmts>
  <fonts count="58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15"/>
      <name val="Verdana"/>
      <family val="2"/>
    </font>
    <font>
      <b/>
      <sz val="10"/>
      <name val="Verdana"/>
      <family val="2"/>
    </font>
    <font>
      <b/>
      <u val="single"/>
      <sz val="9"/>
      <color indexed="12"/>
      <name val="Verdana"/>
      <family val="2"/>
    </font>
    <font>
      <sz val="8"/>
      <name val="Arial"/>
      <family val="2"/>
    </font>
    <font>
      <sz val="10"/>
      <color indexed="23"/>
      <name val="Verdana"/>
      <family val="2"/>
    </font>
    <font>
      <i/>
      <sz val="10"/>
      <color indexed="23"/>
      <name val="Verdana"/>
      <family val="2"/>
    </font>
    <font>
      <sz val="9"/>
      <color indexed="23"/>
      <name val="Verdana"/>
      <family val="2"/>
    </font>
    <font>
      <b/>
      <i/>
      <sz val="10"/>
      <color indexed="23"/>
      <name val="Verdana"/>
      <family val="2"/>
    </font>
    <font>
      <b/>
      <sz val="9"/>
      <color indexed="23"/>
      <name val="Verdana"/>
      <family val="2"/>
    </font>
    <font>
      <sz val="9"/>
      <color indexed="1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i/>
      <sz val="9"/>
      <name val="Verdana"/>
      <family val="2"/>
    </font>
    <font>
      <b/>
      <strike/>
      <sz val="9"/>
      <name val="Verdana"/>
      <family val="2"/>
    </font>
    <font>
      <b/>
      <sz val="9"/>
      <color indexed="10"/>
      <name val="Verdana"/>
      <family val="2"/>
    </font>
    <font>
      <b/>
      <i/>
      <strike/>
      <sz val="9"/>
      <name val="Verdana"/>
      <family val="2"/>
    </font>
    <font>
      <b/>
      <i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Verdan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64" fontId="2" fillId="33" borderId="0" xfId="58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44" fontId="2" fillId="33" borderId="0" xfId="58" applyFont="1" applyFill="1" applyBorder="1" applyAlignment="1">
      <alignment/>
    </xf>
    <xf numFmtId="167" fontId="2" fillId="33" borderId="0" xfId="58" applyNumberFormat="1" applyFont="1" applyFill="1" applyBorder="1" applyAlignment="1">
      <alignment/>
    </xf>
    <xf numFmtId="167" fontId="2" fillId="33" borderId="0" xfId="0" applyNumberFormat="1" applyFont="1" applyFill="1" applyAlignment="1">
      <alignment/>
    </xf>
    <xf numFmtId="167" fontId="2" fillId="33" borderId="0" xfId="58" applyNumberFormat="1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167" fontId="1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 horizontal="left"/>
    </xf>
    <xf numFmtId="3" fontId="2" fillId="33" borderId="0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10" fillId="33" borderId="10" xfId="0" applyFont="1" applyFill="1" applyBorder="1" applyAlignment="1">
      <alignment/>
    </xf>
    <xf numFmtId="44" fontId="10" fillId="33" borderId="10" xfId="58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167" fontId="10" fillId="33" borderId="0" xfId="58" applyNumberFormat="1" applyFont="1" applyFill="1" applyBorder="1" applyAlignment="1">
      <alignment/>
    </xf>
    <xf numFmtId="167" fontId="10" fillId="33" borderId="0" xfId="0" applyNumberFormat="1" applyFont="1" applyFill="1" applyAlignment="1">
      <alignment/>
    </xf>
    <xf numFmtId="167" fontId="10" fillId="33" borderId="0" xfId="58" applyNumberFormat="1" applyFont="1" applyFill="1" applyAlignment="1">
      <alignment/>
    </xf>
    <xf numFmtId="0" fontId="8" fillId="33" borderId="0" xfId="0" applyFont="1" applyFill="1" applyBorder="1" applyAlignment="1">
      <alignment/>
    </xf>
    <xf numFmtId="44" fontId="10" fillId="33" borderId="10" xfId="58" applyNumberFormat="1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3" fontId="12" fillId="33" borderId="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164" fontId="10" fillId="33" borderId="0" xfId="58" applyNumberFormat="1" applyFont="1" applyFill="1" applyBorder="1" applyAlignment="1">
      <alignment/>
    </xf>
    <xf numFmtId="44" fontId="12" fillId="33" borderId="0" xfId="58" applyFont="1" applyFill="1" applyBorder="1" applyAlignment="1">
      <alignment/>
    </xf>
    <xf numFmtId="0" fontId="1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16" fillId="33" borderId="0" xfId="0" applyFont="1" applyFill="1" applyBorder="1" applyAlignment="1">
      <alignment/>
    </xf>
    <xf numFmtId="167" fontId="17" fillId="33" borderId="0" xfId="0" applyNumberFormat="1" applyFont="1" applyFill="1" applyAlignment="1">
      <alignment/>
    </xf>
    <xf numFmtId="0" fontId="1" fillId="33" borderId="0" xfId="0" applyFont="1" applyFill="1" applyAlignment="1">
      <alignment horizontal="center"/>
    </xf>
    <xf numFmtId="167" fontId="18" fillId="33" borderId="0" xfId="0" applyNumberFormat="1" applyFont="1" applyFill="1" applyAlignment="1">
      <alignment/>
    </xf>
    <xf numFmtId="0" fontId="56" fillId="33" borderId="0" xfId="0" applyFont="1" applyFill="1" applyAlignment="1">
      <alignment wrapText="1"/>
    </xf>
    <xf numFmtId="0" fontId="16" fillId="33" borderId="0" xfId="0" applyFont="1" applyFill="1" applyAlignment="1">
      <alignment/>
    </xf>
    <xf numFmtId="49" fontId="16" fillId="33" borderId="0" xfId="0" applyNumberFormat="1" applyFont="1" applyFill="1" applyAlignment="1">
      <alignment/>
    </xf>
    <xf numFmtId="3" fontId="16" fillId="33" borderId="0" xfId="0" applyNumberFormat="1" applyFont="1" applyFill="1" applyAlignment="1">
      <alignment horizontal="right"/>
    </xf>
    <xf numFmtId="167" fontId="16" fillId="33" borderId="0" xfId="0" applyNumberFormat="1" applyFont="1" applyFill="1" applyAlignment="1">
      <alignment/>
    </xf>
    <xf numFmtId="164" fontId="16" fillId="33" borderId="0" xfId="58" applyNumberFormat="1" applyFont="1" applyFill="1" applyBorder="1" applyAlignment="1">
      <alignment/>
    </xf>
    <xf numFmtId="164" fontId="16" fillId="33" borderId="0" xfId="0" applyNumberFormat="1" applyFont="1" applyFill="1" applyBorder="1" applyAlignment="1">
      <alignment/>
    </xf>
    <xf numFmtId="167" fontId="16" fillId="33" borderId="0" xfId="58" applyNumberFormat="1" applyFont="1" applyFill="1" applyBorder="1" applyAlignment="1">
      <alignment/>
    </xf>
    <xf numFmtId="167" fontId="16" fillId="33" borderId="0" xfId="58" applyNumberFormat="1" applyFont="1" applyFill="1" applyAlignment="1">
      <alignment/>
    </xf>
    <xf numFmtId="167" fontId="19" fillId="33" borderId="0" xfId="0" applyNumberFormat="1" applyFont="1" applyFill="1" applyAlignment="1">
      <alignment/>
    </xf>
    <xf numFmtId="167" fontId="20" fillId="33" borderId="0" xfId="0" applyNumberFormat="1" applyFont="1" applyFill="1" applyAlignment="1">
      <alignment/>
    </xf>
    <xf numFmtId="3" fontId="16" fillId="33" borderId="0" xfId="0" applyNumberFormat="1" applyFont="1" applyFill="1" applyBorder="1" applyAlignment="1">
      <alignment horizontal="right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U188" sqref="U188"/>
    </sheetView>
  </sheetViews>
  <sheetFormatPr defaultColWidth="9.140625" defaultRowHeight="12.75"/>
  <cols>
    <col min="1" max="1" width="3.7109375" style="4" customWidth="1"/>
    <col min="2" max="2" width="17.57421875" style="4" customWidth="1"/>
    <col min="3" max="3" width="7.421875" style="4" customWidth="1"/>
    <col min="4" max="4" width="12.140625" style="12" customWidth="1"/>
    <col min="5" max="5" width="2.7109375" style="12" customWidth="1"/>
    <col min="6" max="6" width="27.421875" style="4" customWidth="1"/>
    <col min="7" max="7" width="12.28125" style="43" hidden="1" customWidth="1"/>
    <col min="8" max="8" width="9.57421875" style="43" hidden="1" customWidth="1"/>
    <col min="9" max="10" width="12.421875" style="43" hidden="1" customWidth="1"/>
    <col min="11" max="11" width="11.8515625" style="6" customWidth="1"/>
    <col min="12" max="12" width="14.28125" style="43" hidden="1" customWidth="1"/>
    <col min="13" max="13" width="12.140625" style="32" hidden="1" customWidth="1"/>
    <col min="14" max="14" width="14.28125" style="32" hidden="1" customWidth="1"/>
    <col min="15" max="15" width="11.7109375" style="32" hidden="1" customWidth="1"/>
    <col min="16" max="16" width="12.140625" style="4" customWidth="1"/>
    <col min="17" max="17" width="15.8515625" style="21" customWidth="1"/>
    <col min="18" max="18" width="15.00390625" style="21" customWidth="1"/>
    <col min="19" max="16384" width="9.140625" style="4" customWidth="1"/>
  </cols>
  <sheetData>
    <row r="1" spans="1:12" ht="20.25">
      <c r="A1" s="9" t="s">
        <v>237</v>
      </c>
      <c r="G1" s="32"/>
      <c r="K1" s="6" t="s">
        <v>362</v>
      </c>
      <c r="L1" s="32"/>
    </row>
    <row r="2" spans="1:12" ht="20.25">
      <c r="A2" s="9" t="s">
        <v>283</v>
      </c>
      <c r="G2" s="32"/>
      <c r="K2" s="55"/>
      <c r="L2" s="32"/>
    </row>
    <row r="3" spans="1:17" ht="9" customHeight="1">
      <c r="A3" s="9"/>
      <c r="G3" s="45" t="s">
        <v>243</v>
      </c>
      <c r="K3" s="55"/>
      <c r="L3" s="33" t="s">
        <v>244</v>
      </c>
      <c r="Q3" s="57"/>
    </row>
    <row r="4" spans="7:18" ht="45.75" customHeight="1">
      <c r="G4" s="46" t="s">
        <v>240</v>
      </c>
      <c r="H4" s="43" t="s">
        <v>241</v>
      </c>
      <c r="I4" s="43" t="s">
        <v>242</v>
      </c>
      <c r="J4" s="43" t="s">
        <v>319</v>
      </c>
      <c r="K4" s="52" t="s">
        <v>320</v>
      </c>
      <c r="L4" s="34" t="s">
        <v>363</v>
      </c>
      <c r="M4" s="35" t="s">
        <v>245</v>
      </c>
      <c r="N4" s="35" t="s">
        <v>247</v>
      </c>
      <c r="O4" s="35" t="s">
        <v>246</v>
      </c>
      <c r="P4" s="54" t="s">
        <v>330</v>
      </c>
      <c r="Q4" s="53" t="s">
        <v>329</v>
      </c>
      <c r="R4" s="59" t="s">
        <v>338</v>
      </c>
    </row>
    <row r="5" spans="1:18" s="1" customFormat="1" ht="11.25">
      <c r="A5" s="5"/>
      <c r="B5" s="5" t="s">
        <v>239</v>
      </c>
      <c r="C5" s="5"/>
      <c r="D5" s="13" t="s">
        <v>0</v>
      </c>
      <c r="E5" s="13"/>
      <c r="F5" s="5" t="s">
        <v>1</v>
      </c>
      <c r="G5" s="37">
        <v>14</v>
      </c>
      <c r="H5" s="47">
        <v>35500</v>
      </c>
      <c r="I5" s="47">
        <v>25000</v>
      </c>
      <c r="J5" s="47">
        <v>15000</v>
      </c>
      <c r="K5" s="23"/>
      <c r="L5" s="36">
        <v>28500</v>
      </c>
      <c r="M5" s="36">
        <v>31700</v>
      </c>
      <c r="N5" s="44">
        <v>34.75</v>
      </c>
      <c r="O5" s="36">
        <v>24775</v>
      </c>
      <c r="P5" s="20"/>
      <c r="Q5" s="19" t="s">
        <v>333</v>
      </c>
      <c r="R5" s="3"/>
    </row>
    <row r="6" spans="1:18" s="1" customFormat="1" ht="11.25">
      <c r="A6" s="2"/>
      <c r="B6" s="2"/>
      <c r="C6" s="2"/>
      <c r="D6" s="14"/>
      <c r="E6" s="14"/>
      <c r="F6" s="2"/>
      <c r="G6" s="46"/>
      <c r="H6" s="48"/>
      <c r="I6" s="48"/>
      <c r="J6" s="48"/>
      <c r="K6" s="24"/>
      <c r="L6" s="38"/>
      <c r="M6" s="39"/>
      <c r="N6" s="39"/>
      <c r="O6" s="39"/>
      <c r="Q6" s="3"/>
      <c r="R6" s="3"/>
    </row>
    <row r="7" spans="1:18" s="1" customFormat="1" ht="11.25">
      <c r="A7" s="31" t="s">
        <v>238</v>
      </c>
      <c r="C7" s="2"/>
      <c r="D7" s="14"/>
      <c r="E7" s="14"/>
      <c r="F7" s="2"/>
      <c r="G7" s="46"/>
      <c r="H7" s="48"/>
      <c r="I7" s="48"/>
      <c r="J7" s="48"/>
      <c r="K7" s="24"/>
      <c r="L7" s="39"/>
      <c r="M7" s="39"/>
      <c r="N7" s="39"/>
      <c r="O7" s="39"/>
      <c r="Q7" s="3"/>
      <c r="R7" s="3"/>
    </row>
    <row r="8" spans="1:18" s="51" customFormat="1" ht="11.25">
      <c r="A8" s="26">
        <v>1</v>
      </c>
      <c r="B8" s="1" t="s">
        <v>2</v>
      </c>
      <c r="C8" s="10" t="s">
        <v>3</v>
      </c>
      <c r="D8" s="11">
        <v>1447</v>
      </c>
      <c r="E8" s="11"/>
      <c r="F8" s="1" t="s">
        <v>4</v>
      </c>
      <c r="G8" s="17">
        <f>$G$5*D8</f>
        <v>20258</v>
      </c>
      <c r="H8" s="7">
        <f>$H$5</f>
        <v>35500</v>
      </c>
      <c r="I8" s="7">
        <f>$I$5</f>
        <v>25000</v>
      </c>
      <c r="J8" s="7">
        <f>$J$5</f>
        <v>15000</v>
      </c>
      <c r="K8" s="25">
        <f>SUM(G8:J8)</f>
        <v>95758</v>
      </c>
      <c r="L8" s="16">
        <f>$L$5</f>
        <v>28500</v>
      </c>
      <c r="M8" s="16">
        <f>$M$5</f>
        <v>31700</v>
      </c>
      <c r="N8" s="17">
        <f>$N$5*D8</f>
        <v>50283.25</v>
      </c>
      <c r="O8" s="18">
        <f>$O$5</f>
        <v>24775</v>
      </c>
      <c r="P8" s="17">
        <f>SUM(L8:O8)</f>
        <v>135258.25</v>
      </c>
      <c r="Q8" s="56">
        <f>K8+P8</f>
        <v>231016.25</v>
      </c>
      <c r="R8" s="58">
        <f>Q8-K8+1</f>
        <v>135259.25</v>
      </c>
    </row>
    <row r="9" spans="1:18" s="51" customFormat="1" ht="11.25">
      <c r="A9" s="26">
        <v>2</v>
      </c>
      <c r="B9" s="1" t="s">
        <v>2</v>
      </c>
      <c r="C9" s="10" t="s">
        <v>5</v>
      </c>
      <c r="D9" s="11">
        <v>1939</v>
      </c>
      <c r="E9" s="11"/>
      <c r="F9" s="1" t="s">
        <v>6</v>
      </c>
      <c r="G9" s="17">
        <f aca="true" t="shared" si="0" ref="G9:G72">$G$5*D9</f>
        <v>27146</v>
      </c>
      <c r="H9" s="7">
        <f aca="true" t="shared" si="1" ref="H9:H72">$H$5</f>
        <v>35500</v>
      </c>
      <c r="I9" s="7">
        <f aca="true" t="shared" si="2" ref="I9:I72">$I$5</f>
        <v>25000</v>
      </c>
      <c r="J9" s="7">
        <f aca="true" t="shared" si="3" ref="J9:J73">$J$5</f>
        <v>15000</v>
      </c>
      <c r="K9" s="25">
        <f aca="true" t="shared" si="4" ref="K9:K73">SUM(G9:J9)</f>
        <v>102646</v>
      </c>
      <c r="L9" s="16">
        <f aca="true" t="shared" si="5" ref="L9:L72">$L$5</f>
        <v>28500</v>
      </c>
      <c r="M9" s="16">
        <f aca="true" t="shared" si="6" ref="M9:M72">$M$5</f>
        <v>31700</v>
      </c>
      <c r="N9" s="17">
        <f>$N$5*D9</f>
        <v>67380.25</v>
      </c>
      <c r="O9" s="18">
        <f aca="true" t="shared" si="7" ref="O9:O72">$O$5</f>
        <v>24775</v>
      </c>
      <c r="P9" s="17">
        <f>SUM(L9:O9)</f>
        <v>152355.25</v>
      </c>
      <c r="Q9" s="56">
        <f>K9+P9</f>
        <v>255001.25</v>
      </c>
      <c r="R9" s="58">
        <f>Q9-K9+1</f>
        <v>152356.25</v>
      </c>
    </row>
    <row r="10" spans="1:18" s="51" customFormat="1" ht="11.25">
      <c r="A10" s="26">
        <v>3</v>
      </c>
      <c r="B10" s="1" t="s">
        <v>2</v>
      </c>
      <c r="C10" s="10" t="s">
        <v>7</v>
      </c>
      <c r="D10" s="11">
        <v>1715</v>
      </c>
      <c r="E10" s="11"/>
      <c r="F10" s="1" t="s">
        <v>8</v>
      </c>
      <c r="G10" s="17">
        <f t="shared" si="0"/>
        <v>24010</v>
      </c>
      <c r="H10" s="7">
        <f t="shared" si="1"/>
        <v>35500</v>
      </c>
      <c r="I10" s="7">
        <f t="shared" si="2"/>
        <v>25000</v>
      </c>
      <c r="J10" s="7">
        <f t="shared" si="3"/>
        <v>15000</v>
      </c>
      <c r="K10" s="25">
        <f t="shared" si="4"/>
        <v>99510</v>
      </c>
      <c r="L10" s="16">
        <f t="shared" si="5"/>
        <v>28500</v>
      </c>
      <c r="M10" s="16">
        <f t="shared" si="6"/>
        <v>31700</v>
      </c>
      <c r="N10" s="17">
        <f>$N$5*D10</f>
        <v>59596.25</v>
      </c>
      <c r="O10" s="18">
        <f t="shared" si="7"/>
        <v>24775</v>
      </c>
      <c r="P10" s="17">
        <f>SUM(L10:O10)</f>
        <v>144571.25</v>
      </c>
      <c r="Q10" s="56">
        <f>K10+P10</f>
        <v>244081.25</v>
      </c>
      <c r="R10" s="58">
        <f>Q10-K10+1</f>
        <v>144572.25</v>
      </c>
    </row>
    <row r="11" spans="1:18" s="51" customFormat="1" ht="11.25">
      <c r="A11" s="26">
        <v>4</v>
      </c>
      <c r="B11" s="1" t="s">
        <v>2</v>
      </c>
      <c r="C11" s="10" t="s">
        <v>339</v>
      </c>
      <c r="D11" s="11">
        <v>933</v>
      </c>
      <c r="E11" s="11"/>
      <c r="F11" s="1" t="s">
        <v>340</v>
      </c>
      <c r="G11" s="17">
        <f t="shared" si="0"/>
        <v>13062</v>
      </c>
      <c r="H11" s="7">
        <f>H5</f>
        <v>35500</v>
      </c>
      <c r="I11" s="7">
        <f>I5</f>
        <v>25000</v>
      </c>
      <c r="J11" s="7">
        <f>J5</f>
        <v>15000</v>
      </c>
      <c r="K11" s="25">
        <f t="shared" si="4"/>
        <v>88562</v>
      </c>
      <c r="L11" s="16">
        <f>L5</f>
        <v>28500</v>
      </c>
      <c r="M11" s="16">
        <f>M5</f>
        <v>31700</v>
      </c>
      <c r="N11" s="17">
        <f>$N$5*D11</f>
        <v>32421.75</v>
      </c>
      <c r="O11" s="18">
        <f>O5</f>
        <v>24775</v>
      </c>
      <c r="P11" s="17">
        <f>SUM(L11:O11)</f>
        <v>117396.75</v>
      </c>
      <c r="Q11" s="56">
        <f>K11+P11</f>
        <v>205958.75</v>
      </c>
      <c r="R11" s="58">
        <f>Q11-K11+1</f>
        <v>117397.75</v>
      </c>
    </row>
    <row r="12" spans="1:18" s="51" customFormat="1" ht="11.25">
      <c r="A12" s="26">
        <v>5</v>
      </c>
      <c r="B12" s="1" t="s">
        <v>2</v>
      </c>
      <c r="C12" s="10" t="s">
        <v>9</v>
      </c>
      <c r="D12" s="28">
        <v>969</v>
      </c>
      <c r="E12" s="11"/>
      <c r="F12" s="1" t="s">
        <v>10</v>
      </c>
      <c r="G12" s="17">
        <f t="shared" si="0"/>
        <v>13566</v>
      </c>
      <c r="H12" s="7">
        <f t="shared" si="1"/>
        <v>35500</v>
      </c>
      <c r="I12" s="7">
        <f t="shared" si="2"/>
        <v>25000</v>
      </c>
      <c r="J12" s="7">
        <f t="shared" si="3"/>
        <v>15000</v>
      </c>
      <c r="K12" s="25">
        <f t="shared" si="4"/>
        <v>89066</v>
      </c>
      <c r="L12" s="16">
        <f t="shared" si="5"/>
        <v>28500</v>
      </c>
      <c r="M12" s="16">
        <f t="shared" si="6"/>
        <v>31700</v>
      </c>
      <c r="N12" s="17">
        <f>$N$5*D12</f>
        <v>33672.75</v>
      </c>
      <c r="O12" s="18">
        <f t="shared" si="7"/>
        <v>24775</v>
      </c>
      <c r="P12" s="17">
        <f>SUM(L12:O12)</f>
        <v>118647.75</v>
      </c>
      <c r="Q12" s="56">
        <f>K12+P12</f>
        <v>207713.75</v>
      </c>
      <c r="R12" s="58">
        <f>Q12-K12+1</f>
        <v>118648.75</v>
      </c>
    </row>
    <row r="13" spans="1:18" s="1" customFormat="1" ht="11.25">
      <c r="A13" s="26"/>
      <c r="C13" s="10"/>
      <c r="D13" s="11"/>
      <c r="E13" s="11"/>
      <c r="G13" s="41"/>
      <c r="H13" s="49"/>
      <c r="I13" s="49"/>
      <c r="J13" s="7"/>
      <c r="K13" s="25"/>
      <c r="L13" s="40"/>
      <c r="M13" s="40"/>
      <c r="N13" s="41"/>
      <c r="O13" s="42"/>
      <c r="P13" s="17"/>
      <c r="Q13" s="22"/>
      <c r="R13" s="58"/>
    </row>
    <row r="14" spans="3:18" s="1" customFormat="1" ht="11.25">
      <c r="C14" s="10"/>
      <c r="D14" s="11"/>
      <c r="E14" s="11"/>
      <c r="G14" s="41"/>
      <c r="H14" s="49"/>
      <c r="I14" s="49"/>
      <c r="J14" s="7"/>
      <c r="K14" s="25"/>
      <c r="L14" s="40"/>
      <c r="M14" s="40"/>
      <c r="N14" s="41"/>
      <c r="O14" s="42"/>
      <c r="P14" s="17"/>
      <c r="Q14" s="22"/>
      <c r="R14" s="58"/>
    </row>
    <row r="15" spans="1:18" s="1" customFormat="1" ht="11.25">
      <c r="A15" s="29" t="s">
        <v>248</v>
      </c>
      <c r="C15" s="10"/>
      <c r="D15" s="11"/>
      <c r="E15" s="11"/>
      <c r="G15" s="41"/>
      <c r="H15" s="49"/>
      <c r="I15" s="49"/>
      <c r="J15" s="7"/>
      <c r="K15" s="25"/>
      <c r="L15" s="40"/>
      <c r="M15" s="40"/>
      <c r="N15" s="41"/>
      <c r="O15" s="42"/>
      <c r="P15" s="17"/>
      <c r="Q15" s="22"/>
      <c r="R15" s="58"/>
    </row>
    <row r="16" spans="1:18" s="1" customFormat="1" ht="11.25">
      <c r="A16" s="26">
        <v>1</v>
      </c>
      <c r="B16" s="1" t="s">
        <v>11</v>
      </c>
      <c r="C16" s="10" t="s">
        <v>12</v>
      </c>
      <c r="D16" s="11">
        <v>1292</v>
      </c>
      <c r="E16" s="11"/>
      <c r="F16" s="1" t="s">
        <v>267</v>
      </c>
      <c r="G16" s="17">
        <f t="shared" si="0"/>
        <v>18088</v>
      </c>
      <c r="H16" s="7">
        <f t="shared" si="1"/>
        <v>35500</v>
      </c>
      <c r="I16" s="7">
        <f t="shared" si="2"/>
        <v>25000</v>
      </c>
      <c r="J16" s="7">
        <f t="shared" si="3"/>
        <v>15000</v>
      </c>
      <c r="K16" s="25">
        <f t="shared" si="4"/>
        <v>93588</v>
      </c>
      <c r="L16" s="16">
        <f t="shared" si="5"/>
        <v>28500</v>
      </c>
      <c r="M16" s="16">
        <f t="shared" si="6"/>
        <v>31700</v>
      </c>
      <c r="N16" s="17">
        <f aca="true" t="shared" si="8" ref="N16:N34">$N$5*D16</f>
        <v>44897</v>
      </c>
      <c r="O16" s="18">
        <f t="shared" si="7"/>
        <v>24775</v>
      </c>
      <c r="P16" s="17">
        <f aca="true" t="shared" si="9" ref="P16:P34">SUM(L16:O16)</f>
        <v>129872</v>
      </c>
      <c r="Q16" s="56">
        <f aca="true" t="shared" si="10" ref="Q16:Q34">K16+P16</f>
        <v>223460</v>
      </c>
      <c r="R16" s="58">
        <f aca="true" t="shared" si="11" ref="R16:R76">Q16-K16+1</f>
        <v>129873</v>
      </c>
    </row>
    <row r="17" spans="1:18" s="1" customFormat="1" ht="11.25">
      <c r="A17" s="26">
        <v>2</v>
      </c>
      <c r="B17" s="1" t="s">
        <v>13</v>
      </c>
      <c r="C17" s="10" t="s">
        <v>14</v>
      </c>
      <c r="D17" s="11">
        <v>1763</v>
      </c>
      <c r="E17" s="11"/>
      <c r="F17" s="1" t="s">
        <v>15</v>
      </c>
      <c r="G17" s="17">
        <f t="shared" si="0"/>
        <v>24682</v>
      </c>
      <c r="H17" s="7">
        <f t="shared" si="1"/>
        <v>35500</v>
      </c>
      <c r="I17" s="7">
        <f t="shared" si="2"/>
        <v>25000</v>
      </c>
      <c r="J17" s="7">
        <f t="shared" si="3"/>
        <v>15000</v>
      </c>
      <c r="K17" s="25">
        <f t="shared" si="4"/>
        <v>100182</v>
      </c>
      <c r="L17" s="16">
        <f t="shared" si="5"/>
        <v>28500</v>
      </c>
      <c r="M17" s="16">
        <f t="shared" si="6"/>
        <v>31700</v>
      </c>
      <c r="N17" s="17">
        <f t="shared" si="8"/>
        <v>61264.25</v>
      </c>
      <c r="O17" s="18">
        <f t="shared" si="7"/>
        <v>24775</v>
      </c>
      <c r="P17" s="17">
        <f t="shared" si="9"/>
        <v>146239.25</v>
      </c>
      <c r="Q17" s="56">
        <f t="shared" si="10"/>
        <v>246421.25</v>
      </c>
      <c r="R17" s="58">
        <f>Q17-K17+182</f>
        <v>146421.25</v>
      </c>
    </row>
    <row r="18" spans="1:18" s="1" customFormat="1" ht="11.25">
      <c r="A18" s="26">
        <v>3</v>
      </c>
      <c r="B18" s="1" t="s">
        <v>13</v>
      </c>
      <c r="C18" s="10" t="s">
        <v>16</v>
      </c>
      <c r="D18" s="11">
        <v>1228</v>
      </c>
      <c r="E18" s="11"/>
      <c r="F18" s="1" t="s">
        <v>17</v>
      </c>
      <c r="G18" s="17">
        <f t="shared" si="0"/>
        <v>17192</v>
      </c>
      <c r="H18" s="7">
        <f t="shared" si="1"/>
        <v>35500</v>
      </c>
      <c r="I18" s="7">
        <f t="shared" si="2"/>
        <v>25000</v>
      </c>
      <c r="J18" s="7">
        <f t="shared" si="3"/>
        <v>15000</v>
      </c>
      <c r="K18" s="25">
        <f t="shared" si="4"/>
        <v>92692</v>
      </c>
      <c r="L18" s="16">
        <f t="shared" si="5"/>
        <v>28500</v>
      </c>
      <c r="M18" s="16">
        <f t="shared" si="6"/>
        <v>31700</v>
      </c>
      <c r="N18" s="17">
        <f t="shared" si="8"/>
        <v>42673</v>
      </c>
      <c r="O18" s="18">
        <f t="shared" si="7"/>
        <v>24775</v>
      </c>
      <c r="P18" s="17">
        <f t="shared" si="9"/>
        <v>127648</v>
      </c>
      <c r="Q18" s="56">
        <f t="shared" si="10"/>
        <v>220340</v>
      </c>
      <c r="R18" s="58">
        <f t="shared" si="11"/>
        <v>127649</v>
      </c>
    </row>
    <row r="19" spans="1:18" s="1" customFormat="1" ht="11.25">
      <c r="A19" s="26">
        <v>4</v>
      </c>
      <c r="B19" s="1" t="s">
        <v>13</v>
      </c>
      <c r="C19" s="10" t="s">
        <v>18</v>
      </c>
      <c r="D19" s="11">
        <v>1233</v>
      </c>
      <c r="E19" s="11"/>
      <c r="F19" s="1" t="s">
        <v>332</v>
      </c>
      <c r="G19" s="17">
        <f t="shared" si="0"/>
        <v>17262</v>
      </c>
      <c r="H19" s="7">
        <f t="shared" si="1"/>
        <v>35500</v>
      </c>
      <c r="I19" s="7">
        <f t="shared" si="2"/>
        <v>25000</v>
      </c>
      <c r="J19" s="7">
        <f t="shared" si="3"/>
        <v>15000</v>
      </c>
      <c r="K19" s="25">
        <f t="shared" si="4"/>
        <v>92762</v>
      </c>
      <c r="L19" s="16">
        <f t="shared" si="5"/>
        <v>28500</v>
      </c>
      <c r="M19" s="16">
        <f t="shared" si="6"/>
        <v>31700</v>
      </c>
      <c r="N19" s="17">
        <f t="shared" si="8"/>
        <v>42846.75</v>
      </c>
      <c r="O19" s="18">
        <f t="shared" si="7"/>
        <v>24775</v>
      </c>
      <c r="P19" s="17">
        <f t="shared" si="9"/>
        <v>127821.75</v>
      </c>
      <c r="Q19" s="56">
        <f t="shared" si="10"/>
        <v>220583.75</v>
      </c>
      <c r="R19" s="58">
        <f t="shared" si="11"/>
        <v>127822.75</v>
      </c>
    </row>
    <row r="20" spans="1:18" s="1" customFormat="1" ht="11.25">
      <c r="A20" s="26">
        <v>5</v>
      </c>
      <c r="B20" s="1" t="s">
        <v>13</v>
      </c>
      <c r="C20" s="10" t="s">
        <v>19</v>
      </c>
      <c r="D20" s="11">
        <v>1318</v>
      </c>
      <c r="E20" s="11"/>
      <c r="F20" s="1" t="s">
        <v>20</v>
      </c>
      <c r="G20" s="17">
        <f t="shared" si="0"/>
        <v>18452</v>
      </c>
      <c r="H20" s="7">
        <f t="shared" si="1"/>
        <v>35500</v>
      </c>
      <c r="I20" s="7">
        <f t="shared" si="2"/>
        <v>25000</v>
      </c>
      <c r="J20" s="7">
        <f t="shared" si="3"/>
        <v>15000</v>
      </c>
      <c r="K20" s="25">
        <f t="shared" si="4"/>
        <v>93952</v>
      </c>
      <c r="L20" s="16">
        <f t="shared" si="5"/>
        <v>28500</v>
      </c>
      <c r="M20" s="16">
        <f t="shared" si="6"/>
        <v>31700</v>
      </c>
      <c r="N20" s="17">
        <f t="shared" si="8"/>
        <v>45800.5</v>
      </c>
      <c r="O20" s="18">
        <f t="shared" si="7"/>
        <v>24775</v>
      </c>
      <c r="P20" s="17">
        <f t="shared" si="9"/>
        <v>130775.5</v>
      </c>
      <c r="Q20" s="56">
        <f>K20+P20</f>
        <v>224727.5</v>
      </c>
      <c r="R20" s="58">
        <f t="shared" si="11"/>
        <v>130776.5</v>
      </c>
    </row>
    <row r="21" spans="1:18" s="1" customFormat="1" ht="11.25">
      <c r="A21" s="26">
        <v>6</v>
      </c>
      <c r="B21" s="1" t="s">
        <v>13</v>
      </c>
      <c r="C21" s="10" t="s">
        <v>21</v>
      </c>
      <c r="D21" s="11">
        <v>1478</v>
      </c>
      <c r="E21" s="11"/>
      <c r="F21" s="1" t="s">
        <v>22</v>
      </c>
      <c r="G21" s="17">
        <f t="shared" si="0"/>
        <v>20692</v>
      </c>
      <c r="H21" s="7">
        <f t="shared" si="1"/>
        <v>35500</v>
      </c>
      <c r="I21" s="7">
        <f t="shared" si="2"/>
        <v>25000</v>
      </c>
      <c r="J21" s="7">
        <f t="shared" si="3"/>
        <v>15000</v>
      </c>
      <c r="K21" s="25">
        <f t="shared" si="4"/>
        <v>96192</v>
      </c>
      <c r="L21" s="16">
        <f t="shared" si="5"/>
        <v>28500</v>
      </c>
      <c r="M21" s="16">
        <f t="shared" si="6"/>
        <v>31700</v>
      </c>
      <c r="N21" s="17">
        <f t="shared" si="8"/>
        <v>51360.5</v>
      </c>
      <c r="O21" s="18">
        <f t="shared" si="7"/>
        <v>24775</v>
      </c>
      <c r="P21" s="17">
        <f t="shared" si="9"/>
        <v>136335.5</v>
      </c>
      <c r="Q21" s="56">
        <f t="shared" si="10"/>
        <v>232527.5</v>
      </c>
      <c r="R21" s="58">
        <f t="shared" si="11"/>
        <v>136336.5</v>
      </c>
    </row>
    <row r="22" spans="1:18" s="1" customFormat="1" ht="11.25">
      <c r="A22" s="26">
        <v>7</v>
      </c>
      <c r="B22" s="1" t="s">
        <v>13</v>
      </c>
      <c r="C22" s="10" t="s">
        <v>23</v>
      </c>
      <c r="D22" s="11">
        <v>1207</v>
      </c>
      <c r="E22" s="11"/>
      <c r="F22" s="1" t="s">
        <v>284</v>
      </c>
      <c r="G22" s="17">
        <f t="shared" si="0"/>
        <v>16898</v>
      </c>
      <c r="H22" s="7">
        <f t="shared" si="1"/>
        <v>35500</v>
      </c>
      <c r="I22" s="7">
        <f t="shared" si="2"/>
        <v>25000</v>
      </c>
      <c r="J22" s="7">
        <f t="shared" si="3"/>
        <v>15000</v>
      </c>
      <c r="K22" s="25">
        <f t="shared" si="4"/>
        <v>92398</v>
      </c>
      <c r="L22" s="16">
        <f t="shared" si="5"/>
        <v>28500</v>
      </c>
      <c r="M22" s="16">
        <f t="shared" si="6"/>
        <v>31700</v>
      </c>
      <c r="N22" s="17">
        <f t="shared" si="8"/>
        <v>41943.25</v>
      </c>
      <c r="O22" s="18">
        <f t="shared" si="7"/>
        <v>24775</v>
      </c>
      <c r="P22" s="17">
        <f t="shared" si="9"/>
        <v>126918.25</v>
      </c>
      <c r="Q22" s="56">
        <f t="shared" si="10"/>
        <v>219316.25</v>
      </c>
      <c r="R22" s="58">
        <f t="shared" si="11"/>
        <v>126919.25</v>
      </c>
    </row>
    <row r="23" spans="1:18" s="1" customFormat="1" ht="11.25">
      <c r="A23" s="26">
        <v>8</v>
      </c>
      <c r="B23" s="1" t="s">
        <v>13</v>
      </c>
      <c r="C23" s="10" t="s">
        <v>24</v>
      </c>
      <c r="D23" s="11">
        <v>1070</v>
      </c>
      <c r="E23" s="11"/>
      <c r="F23" s="1" t="s">
        <v>285</v>
      </c>
      <c r="G23" s="17">
        <f t="shared" si="0"/>
        <v>14980</v>
      </c>
      <c r="H23" s="7">
        <f t="shared" si="1"/>
        <v>35500</v>
      </c>
      <c r="I23" s="7">
        <f t="shared" si="2"/>
        <v>25000</v>
      </c>
      <c r="J23" s="7">
        <f t="shared" si="3"/>
        <v>15000</v>
      </c>
      <c r="K23" s="25">
        <f t="shared" si="4"/>
        <v>90480</v>
      </c>
      <c r="L23" s="16">
        <f t="shared" si="5"/>
        <v>28500</v>
      </c>
      <c r="M23" s="16">
        <f t="shared" si="6"/>
        <v>31700</v>
      </c>
      <c r="N23" s="17">
        <f t="shared" si="8"/>
        <v>37182.5</v>
      </c>
      <c r="O23" s="18">
        <f t="shared" si="7"/>
        <v>24775</v>
      </c>
      <c r="P23" s="17">
        <f t="shared" si="9"/>
        <v>122157.5</v>
      </c>
      <c r="Q23" s="56">
        <f t="shared" si="10"/>
        <v>212637.5</v>
      </c>
      <c r="R23" s="58">
        <f t="shared" si="11"/>
        <v>122158.5</v>
      </c>
    </row>
    <row r="24" spans="1:18" s="1" customFormat="1" ht="11.25">
      <c r="A24" s="26">
        <v>9</v>
      </c>
      <c r="B24" s="1" t="s">
        <v>13</v>
      </c>
      <c r="C24" s="10" t="s">
        <v>25</v>
      </c>
      <c r="D24" s="11">
        <v>1819</v>
      </c>
      <c r="E24" s="11"/>
      <c r="F24" s="1" t="s">
        <v>286</v>
      </c>
      <c r="G24" s="17">
        <f t="shared" si="0"/>
        <v>25466</v>
      </c>
      <c r="H24" s="7">
        <f t="shared" si="1"/>
        <v>35500</v>
      </c>
      <c r="I24" s="7">
        <f t="shared" si="2"/>
        <v>25000</v>
      </c>
      <c r="J24" s="7">
        <f t="shared" si="3"/>
        <v>15000</v>
      </c>
      <c r="K24" s="25">
        <f t="shared" si="4"/>
        <v>100966</v>
      </c>
      <c r="L24" s="16">
        <f t="shared" si="5"/>
        <v>28500</v>
      </c>
      <c r="M24" s="16">
        <f t="shared" si="6"/>
        <v>31700</v>
      </c>
      <c r="N24" s="17">
        <f t="shared" si="8"/>
        <v>63210.25</v>
      </c>
      <c r="O24" s="18">
        <f t="shared" si="7"/>
        <v>24775</v>
      </c>
      <c r="P24" s="17">
        <f t="shared" si="9"/>
        <v>148185.25</v>
      </c>
      <c r="Q24" s="56">
        <f t="shared" si="10"/>
        <v>249151.25</v>
      </c>
      <c r="R24" s="58">
        <f>Q24-K24+966</f>
        <v>149151.25</v>
      </c>
    </row>
    <row r="25" spans="1:18" s="1" customFormat="1" ht="11.25">
      <c r="A25" s="26">
        <v>10</v>
      </c>
      <c r="B25" s="1" t="s">
        <v>13</v>
      </c>
      <c r="C25" s="10" t="s">
        <v>26</v>
      </c>
      <c r="D25" s="11">
        <v>1104</v>
      </c>
      <c r="E25" s="11"/>
      <c r="F25" s="1" t="s">
        <v>27</v>
      </c>
      <c r="G25" s="41">
        <f t="shared" si="0"/>
        <v>15456</v>
      </c>
      <c r="H25" s="49">
        <f t="shared" si="1"/>
        <v>35500</v>
      </c>
      <c r="I25" s="49">
        <f t="shared" si="2"/>
        <v>25000</v>
      </c>
      <c r="J25" s="7">
        <f t="shared" si="3"/>
        <v>15000</v>
      </c>
      <c r="K25" s="25">
        <f t="shared" si="4"/>
        <v>90956</v>
      </c>
      <c r="L25" s="40">
        <f t="shared" si="5"/>
        <v>28500</v>
      </c>
      <c r="M25" s="40">
        <f t="shared" si="6"/>
        <v>31700</v>
      </c>
      <c r="N25" s="41">
        <f t="shared" si="8"/>
        <v>38364</v>
      </c>
      <c r="O25" s="42">
        <f t="shared" si="7"/>
        <v>24775</v>
      </c>
      <c r="P25" s="17">
        <f t="shared" si="9"/>
        <v>123339</v>
      </c>
      <c r="Q25" s="56">
        <f t="shared" si="10"/>
        <v>214295</v>
      </c>
      <c r="R25" s="58">
        <f t="shared" si="11"/>
        <v>123340</v>
      </c>
    </row>
    <row r="26" spans="1:18" s="1" customFormat="1" ht="11.25">
      <c r="A26" s="26">
        <v>11</v>
      </c>
      <c r="B26" s="1" t="s">
        <v>13</v>
      </c>
      <c r="C26" s="10" t="s">
        <v>28</v>
      </c>
      <c r="D26" s="11">
        <v>1074</v>
      </c>
      <c r="E26" s="11"/>
      <c r="F26" s="1" t="s">
        <v>29</v>
      </c>
      <c r="G26" s="41">
        <f t="shared" si="0"/>
        <v>15036</v>
      </c>
      <c r="H26" s="49">
        <f t="shared" si="1"/>
        <v>35500</v>
      </c>
      <c r="I26" s="49">
        <f t="shared" si="2"/>
        <v>25000</v>
      </c>
      <c r="J26" s="7">
        <f t="shared" si="3"/>
        <v>15000</v>
      </c>
      <c r="K26" s="25">
        <f t="shared" si="4"/>
        <v>90536</v>
      </c>
      <c r="L26" s="40">
        <f t="shared" si="5"/>
        <v>28500</v>
      </c>
      <c r="M26" s="40">
        <f t="shared" si="6"/>
        <v>31700</v>
      </c>
      <c r="N26" s="41">
        <f t="shared" si="8"/>
        <v>37321.5</v>
      </c>
      <c r="O26" s="42">
        <f t="shared" si="7"/>
        <v>24775</v>
      </c>
      <c r="P26" s="17">
        <f t="shared" si="9"/>
        <v>122296.5</v>
      </c>
      <c r="Q26" s="56">
        <f t="shared" si="10"/>
        <v>212832.5</v>
      </c>
      <c r="R26" s="58">
        <f t="shared" si="11"/>
        <v>122297.5</v>
      </c>
    </row>
    <row r="27" spans="1:18" s="1" customFormat="1" ht="11.25">
      <c r="A27" s="26">
        <v>12</v>
      </c>
      <c r="B27" s="1" t="s">
        <v>13</v>
      </c>
      <c r="C27" s="10" t="s">
        <v>30</v>
      </c>
      <c r="D27" s="11">
        <v>1099</v>
      </c>
      <c r="E27" s="11"/>
      <c r="F27" s="1" t="s">
        <v>31</v>
      </c>
      <c r="G27" s="41">
        <f t="shared" si="0"/>
        <v>15386</v>
      </c>
      <c r="H27" s="49">
        <f t="shared" si="1"/>
        <v>35500</v>
      </c>
      <c r="I27" s="49">
        <f t="shared" si="2"/>
        <v>25000</v>
      </c>
      <c r="J27" s="7">
        <f t="shared" si="3"/>
        <v>15000</v>
      </c>
      <c r="K27" s="25">
        <f t="shared" si="4"/>
        <v>90886</v>
      </c>
      <c r="L27" s="40">
        <f t="shared" si="5"/>
        <v>28500</v>
      </c>
      <c r="M27" s="40">
        <f t="shared" si="6"/>
        <v>31700</v>
      </c>
      <c r="N27" s="41">
        <f t="shared" si="8"/>
        <v>38190.25</v>
      </c>
      <c r="O27" s="42">
        <f t="shared" si="7"/>
        <v>24775</v>
      </c>
      <c r="P27" s="17">
        <f t="shared" si="9"/>
        <v>123165.25</v>
      </c>
      <c r="Q27" s="56">
        <f t="shared" si="10"/>
        <v>214051.25</v>
      </c>
      <c r="R27" s="58">
        <f t="shared" si="11"/>
        <v>123166.25</v>
      </c>
    </row>
    <row r="28" spans="1:18" s="1" customFormat="1" ht="11.25">
      <c r="A28" s="26">
        <v>13</v>
      </c>
      <c r="B28" s="1" t="s">
        <v>13</v>
      </c>
      <c r="C28" s="10" t="s">
        <v>32</v>
      </c>
      <c r="D28" s="11">
        <v>1093</v>
      </c>
      <c r="E28" s="11"/>
      <c r="F28" s="1" t="s">
        <v>33</v>
      </c>
      <c r="G28" s="41">
        <f t="shared" si="0"/>
        <v>15302</v>
      </c>
      <c r="H28" s="49">
        <f t="shared" si="1"/>
        <v>35500</v>
      </c>
      <c r="I28" s="49">
        <f t="shared" si="2"/>
        <v>25000</v>
      </c>
      <c r="J28" s="7">
        <f t="shared" si="3"/>
        <v>15000</v>
      </c>
      <c r="K28" s="25">
        <f t="shared" si="4"/>
        <v>90802</v>
      </c>
      <c r="L28" s="40">
        <f t="shared" si="5"/>
        <v>28500</v>
      </c>
      <c r="M28" s="40">
        <f t="shared" si="6"/>
        <v>31700</v>
      </c>
      <c r="N28" s="41">
        <f t="shared" si="8"/>
        <v>37981.75</v>
      </c>
      <c r="O28" s="42">
        <f t="shared" si="7"/>
        <v>24775</v>
      </c>
      <c r="P28" s="17">
        <f t="shared" si="9"/>
        <v>122956.75</v>
      </c>
      <c r="Q28" s="56">
        <f t="shared" si="10"/>
        <v>213758.75</v>
      </c>
      <c r="R28" s="58">
        <f t="shared" si="11"/>
        <v>122957.75</v>
      </c>
    </row>
    <row r="29" spans="1:18" s="1" customFormat="1" ht="11.25">
      <c r="A29" s="26">
        <v>14</v>
      </c>
      <c r="B29" s="1" t="s">
        <v>13</v>
      </c>
      <c r="C29" s="10" t="s">
        <v>34</v>
      </c>
      <c r="D29" s="11">
        <v>1129</v>
      </c>
      <c r="E29" s="11"/>
      <c r="F29" s="1" t="s">
        <v>35</v>
      </c>
      <c r="G29" s="41">
        <f t="shared" si="0"/>
        <v>15806</v>
      </c>
      <c r="H29" s="49">
        <f t="shared" si="1"/>
        <v>35500</v>
      </c>
      <c r="I29" s="49">
        <f t="shared" si="2"/>
        <v>25000</v>
      </c>
      <c r="J29" s="7">
        <f t="shared" si="3"/>
        <v>15000</v>
      </c>
      <c r="K29" s="25">
        <f t="shared" si="4"/>
        <v>91306</v>
      </c>
      <c r="L29" s="40">
        <f t="shared" si="5"/>
        <v>28500</v>
      </c>
      <c r="M29" s="40">
        <f t="shared" si="6"/>
        <v>31700</v>
      </c>
      <c r="N29" s="41">
        <f t="shared" si="8"/>
        <v>39232.75</v>
      </c>
      <c r="O29" s="42">
        <f t="shared" si="7"/>
        <v>24775</v>
      </c>
      <c r="P29" s="17">
        <f t="shared" si="9"/>
        <v>124207.75</v>
      </c>
      <c r="Q29" s="56">
        <f t="shared" si="10"/>
        <v>215513.75</v>
      </c>
      <c r="R29" s="58">
        <f t="shared" si="11"/>
        <v>124208.75</v>
      </c>
    </row>
    <row r="30" spans="1:18" s="1" customFormat="1" ht="11.25">
      <c r="A30" s="26">
        <v>15</v>
      </c>
      <c r="B30" s="1" t="s">
        <v>13</v>
      </c>
      <c r="C30" s="10" t="s">
        <v>36</v>
      </c>
      <c r="D30" s="11">
        <v>1095</v>
      </c>
      <c r="E30" s="11"/>
      <c r="F30" s="1" t="s">
        <v>37</v>
      </c>
      <c r="G30" s="41">
        <f t="shared" si="0"/>
        <v>15330</v>
      </c>
      <c r="H30" s="49">
        <f t="shared" si="1"/>
        <v>35500</v>
      </c>
      <c r="I30" s="49">
        <f t="shared" si="2"/>
        <v>25000</v>
      </c>
      <c r="J30" s="7">
        <f t="shared" si="3"/>
        <v>15000</v>
      </c>
      <c r="K30" s="25">
        <f t="shared" si="4"/>
        <v>90830</v>
      </c>
      <c r="L30" s="40">
        <f t="shared" si="5"/>
        <v>28500</v>
      </c>
      <c r="M30" s="40">
        <f t="shared" si="6"/>
        <v>31700</v>
      </c>
      <c r="N30" s="41">
        <f t="shared" si="8"/>
        <v>38051.25</v>
      </c>
      <c r="O30" s="42">
        <f t="shared" si="7"/>
        <v>24775</v>
      </c>
      <c r="P30" s="17">
        <f t="shared" si="9"/>
        <v>123026.25</v>
      </c>
      <c r="Q30" s="56">
        <f t="shared" si="10"/>
        <v>213856.25</v>
      </c>
      <c r="R30" s="58">
        <f t="shared" si="11"/>
        <v>123027.25</v>
      </c>
    </row>
    <row r="31" spans="1:18" s="1" customFormat="1" ht="11.25" hidden="1">
      <c r="A31" s="26">
        <v>16</v>
      </c>
      <c r="B31" s="1" t="s">
        <v>13</v>
      </c>
      <c r="C31" s="10" t="s">
        <v>38</v>
      </c>
      <c r="D31" s="11">
        <v>2447</v>
      </c>
      <c r="E31" s="11"/>
      <c r="F31" s="1" t="s">
        <v>39</v>
      </c>
      <c r="G31" s="17">
        <f t="shared" si="0"/>
        <v>34258</v>
      </c>
      <c r="H31" s="7">
        <f t="shared" si="1"/>
        <v>35500</v>
      </c>
      <c r="I31" s="7">
        <f t="shared" si="2"/>
        <v>25000</v>
      </c>
      <c r="J31" s="7">
        <f t="shared" si="3"/>
        <v>15000</v>
      </c>
      <c r="K31" s="25">
        <f t="shared" si="4"/>
        <v>109758</v>
      </c>
      <c r="L31" s="16">
        <f t="shared" si="5"/>
        <v>28500</v>
      </c>
      <c r="M31" s="16">
        <f t="shared" si="6"/>
        <v>31700</v>
      </c>
      <c r="N31" s="17">
        <f t="shared" si="8"/>
        <v>85033.25</v>
      </c>
      <c r="O31" s="18">
        <f t="shared" si="7"/>
        <v>24775</v>
      </c>
      <c r="P31" s="17">
        <f t="shared" si="9"/>
        <v>170008.25</v>
      </c>
      <c r="Q31" s="56">
        <f t="shared" si="10"/>
        <v>279766.25</v>
      </c>
      <c r="R31" s="58">
        <f t="shared" si="11"/>
        <v>170009.25</v>
      </c>
    </row>
    <row r="32" spans="1:18" s="1" customFormat="1" ht="11.25">
      <c r="A32" s="26">
        <v>17</v>
      </c>
      <c r="B32" s="1" t="s">
        <v>13</v>
      </c>
      <c r="C32" s="10" t="s">
        <v>40</v>
      </c>
      <c r="D32" s="11">
        <v>844</v>
      </c>
      <c r="E32" s="11"/>
      <c r="F32" s="1" t="s">
        <v>41</v>
      </c>
      <c r="G32" s="17">
        <f t="shared" si="0"/>
        <v>11816</v>
      </c>
      <c r="H32" s="7">
        <f t="shared" si="1"/>
        <v>35500</v>
      </c>
      <c r="I32" s="7">
        <f t="shared" si="2"/>
        <v>25000</v>
      </c>
      <c r="J32" s="7">
        <f t="shared" si="3"/>
        <v>15000</v>
      </c>
      <c r="K32" s="25">
        <f t="shared" si="4"/>
        <v>87316</v>
      </c>
      <c r="L32" s="16">
        <f t="shared" si="5"/>
        <v>28500</v>
      </c>
      <c r="M32" s="16">
        <f t="shared" si="6"/>
        <v>31700</v>
      </c>
      <c r="N32" s="17">
        <f t="shared" si="8"/>
        <v>29329</v>
      </c>
      <c r="O32" s="18">
        <f t="shared" si="7"/>
        <v>24775</v>
      </c>
      <c r="P32" s="17">
        <f t="shared" si="9"/>
        <v>114304</v>
      </c>
      <c r="Q32" s="56">
        <f t="shared" si="10"/>
        <v>201620</v>
      </c>
      <c r="R32" s="58">
        <f t="shared" si="11"/>
        <v>114305</v>
      </c>
    </row>
    <row r="33" spans="1:18" s="1" customFormat="1" ht="11.25">
      <c r="A33" s="26">
        <v>18</v>
      </c>
      <c r="B33" s="1" t="s">
        <v>13</v>
      </c>
      <c r="C33" s="10" t="s">
        <v>42</v>
      </c>
      <c r="D33" s="28">
        <v>1522</v>
      </c>
      <c r="E33" s="11"/>
      <c r="F33" s="1" t="s">
        <v>43</v>
      </c>
      <c r="G33" s="17">
        <f t="shared" si="0"/>
        <v>21308</v>
      </c>
      <c r="H33" s="7">
        <f t="shared" si="1"/>
        <v>35500</v>
      </c>
      <c r="I33" s="7">
        <f t="shared" si="2"/>
        <v>25000</v>
      </c>
      <c r="J33" s="7">
        <f t="shared" si="3"/>
        <v>15000</v>
      </c>
      <c r="K33" s="25">
        <f t="shared" si="4"/>
        <v>96808</v>
      </c>
      <c r="L33" s="16">
        <f t="shared" si="5"/>
        <v>28500</v>
      </c>
      <c r="M33" s="16">
        <f t="shared" si="6"/>
        <v>31700</v>
      </c>
      <c r="N33" s="17">
        <f t="shared" si="8"/>
        <v>52889.5</v>
      </c>
      <c r="O33" s="18">
        <f t="shared" si="7"/>
        <v>24775</v>
      </c>
      <c r="P33" s="17">
        <f t="shared" si="9"/>
        <v>137864.5</v>
      </c>
      <c r="Q33" s="56">
        <f t="shared" si="10"/>
        <v>234672.5</v>
      </c>
      <c r="R33" s="58">
        <f t="shared" si="11"/>
        <v>137865.5</v>
      </c>
    </row>
    <row r="34" spans="1:18" s="1" customFormat="1" ht="11.25">
      <c r="A34" s="26">
        <v>19</v>
      </c>
      <c r="B34" s="1" t="s">
        <v>13</v>
      </c>
      <c r="C34" s="10" t="s">
        <v>341</v>
      </c>
      <c r="D34" s="11">
        <v>1295</v>
      </c>
      <c r="E34" s="11"/>
      <c r="F34" s="1" t="s">
        <v>342</v>
      </c>
      <c r="G34" s="17">
        <f t="shared" si="0"/>
        <v>18130</v>
      </c>
      <c r="H34" s="7">
        <f t="shared" si="1"/>
        <v>35500</v>
      </c>
      <c r="I34" s="7">
        <f t="shared" si="2"/>
        <v>25000</v>
      </c>
      <c r="J34" s="7">
        <f t="shared" si="3"/>
        <v>15000</v>
      </c>
      <c r="K34" s="25">
        <f t="shared" si="4"/>
        <v>93630</v>
      </c>
      <c r="L34" s="16">
        <f t="shared" si="5"/>
        <v>28500</v>
      </c>
      <c r="M34" s="16">
        <f t="shared" si="6"/>
        <v>31700</v>
      </c>
      <c r="N34" s="41">
        <f t="shared" si="8"/>
        <v>45001.25</v>
      </c>
      <c r="O34" s="18">
        <f t="shared" si="7"/>
        <v>24775</v>
      </c>
      <c r="P34" s="17">
        <f t="shared" si="9"/>
        <v>129976.25</v>
      </c>
      <c r="Q34" s="56">
        <f t="shared" si="10"/>
        <v>223606.25</v>
      </c>
      <c r="R34" s="58">
        <f t="shared" si="11"/>
        <v>129977.25</v>
      </c>
    </row>
    <row r="35" spans="3:18" s="1" customFormat="1" ht="11.25">
      <c r="C35" s="10"/>
      <c r="D35" s="11"/>
      <c r="E35" s="11"/>
      <c r="G35" s="41"/>
      <c r="H35" s="49"/>
      <c r="I35" s="49"/>
      <c r="J35" s="7"/>
      <c r="K35" s="25"/>
      <c r="L35" s="40"/>
      <c r="M35" s="40"/>
      <c r="N35" s="41"/>
      <c r="O35" s="42"/>
      <c r="P35" s="17"/>
      <c r="Q35" s="22"/>
      <c r="R35" s="58"/>
    </row>
    <row r="36" spans="1:18" s="1" customFormat="1" ht="11.25">
      <c r="A36" s="29" t="s">
        <v>254</v>
      </c>
      <c r="D36" s="11"/>
      <c r="E36" s="11"/>
      <c r="G36" s="41"/>
      <c r="H36" s="49"/>
      <c r="I36" s="49"/>
      <c r="J36" s="7"/>
      <c r="K36" s="25"/>
      <c r="L36" s="40"/>
      <c r="M36" s="40"/>
      <c r="N36" s="41"/>
      <c r="O36" s="42"/>
      <c r="P36" s="17"/>
      <c r="Q36" s="22"/>
      <c r="R36" s="58"/>
    </row>
    <row r="37" spans="1:18" s="1" customFormat="1" ht="11.25">
      <c r="A37" s="26">
        <v>1</v>
      </c>
      <c r="B37" s="1" t="s">
        <v>44</v>
      </c>
      <c r="C37" s="10" t="s">
        <v>45</v>
      </c>
      <c r="D37" s="11">
        <v>1456</v>
      </c>
      <c r="E37" s="11"/>
      <c r="F37" s="1" t="s">
        <v>324</v>
      </c>
      <c r="G37" s="41">
        <f t="shared" si="0"/>
        <v>20384</v>
      </c>
      <c r="H37" s="49">
        <f t="shared" si="1"/>
        <v>35500</v>
      </c>
      <c r="I37" s="49">
        <f t="shared" si="2"/>
        <v>25000</v>
      </c>
      <c r="J37" s="7">
        <f t="shared" si="3"/>
        <v>15000</v>
      </c>
      <c r="K37" s="25">
        <f t="shared" si="4"/>
        <v>95884</v>
      </c>
      <c r="L37" s="40">
        <f t="shared" si="5"/>
        <v>28500</v>
      </c>
      <c r="M37" s="40">
        <f t="shared" si="6"/>
        <v>31700</v>
      </c>
      <c r="N37" s="41">
        <f aca="true" t="shared" si="12" ref="N37:N49">$N$5*D37</f>
        <v>50596</v>
      </c>
      <c r="O37" s="42">
        <f t="shared" si="7"/>
        <v>24775</v>
      </c>
      <c r="P37" s="17">
        <f aca="true" t="shared" si="13" ref="P37:P51">SUM(L37:O37)</f>
        <v>135571</v>
      </c>
      <c r="Q37" s="56">
        <f aca="true" t="shared" si="14" ref="Q37:Q51">K37+P37</f>
        <v>231455</v>
      </c>
      <c r="R37" s="58">
        <f t="shared" si="11"/>
        <v>135572</v>
      </c>
    </row>
    <row r="38" spans="1:18" s="1" customFormat="1" ht="11.25">
      <c r="A38" s="26">
        <v>2</v>
      </c>
      <c r="B38" s="1" t="s">
        <v>44</v>
      </c>
      <c r="C38" s="10" t="s">
        <v>46</v>
      </c>
      <c r="D38" s="11">
        <v>1571</v>
      </c>
      <c r="E38" s="11"/>
      <c r="F38" s="1" t="s">
        <v>325</v>
      </c>
      <c r="G38" s="41">
        <f t="shared" si="0"/>
        <v>21994</v>
      </c>
      <c r="H38" s="49">
        <f t="shared" si="1"/>
        <v>35500</v>
      </c>
      <c r="I38" s="49">
        <f t="shared" si="2"/>
        <v>25000</v>
      </c>
      <c r="J38" s="7">
        <f t="shared" si="3"/>
        <v>15000</v>
      </c>
      <c r="K38" s="25">
        <f t="shared" si="4"/>
        <v>97494</v>
      </c>
      <c r="L38" s="40">
        <f t="shared" si="5"/>
        <v>28500</v>
      </c>
      <c r="M38" s="40">
        <f t="shared" si="6"/>
        <v>31700</v>
      </c>
      <c r="N38" s="41">
        <f t="shared" si="12"/>
        <v>54592.25</v>
      </c>
      <c r="O38" s="42">
        <f t="shared" si="7"/>
        <v>24775</v>
      </c>
      <c r="P38" s="17">
        <f t="shared" si="13"/>
        <v>139567.25</v>
      </c>
      <c r="Q38" s="56">
        <f t="shared" si="14"/>
        <v>237061.25</v>
      </c>
      <c r="R38" s="58">
        <f t="shared" si="11"/>
        <v>139568.25</v>
      </c>
    </row>
    <row r="39" spans="1:18" s="1" customFormat="1" ht="11.25">
      <c r="A39" s="26">
        <v>3</v>
      </c>
      <c r="B39" s="1" t="s">
        <v>47</v>
      </c>
      <c r="C39" s="10" t="s">
        <v>48</v>
      </c>
      <c r="D39" s="11">
        <v>924</v>
      </c>
      <c r="E39" s="11"/>
      <c r="F39" s="1" t="s">
        <v>258</v>
      </c>
      <c r="G39" s="17">
        <f t="shared" si="0"/>
        <v>12936</v>
      </c>
      <c r="H39" s="7">
        <f t="shared" si="1"/>
        <v>35500</v>
      </c>
      <c r="I39" s="7">
        <f t="shared" si="2"/>
        <v>25000</v>
      </c>
      <c r="J39" s="7">
        <f t="shared" si="3"/>
        <v>15000</v>
      </c>
      <c r="K39" s="25">
        <f t="shared" si="4"/>
        <v>88436</v>
      </c>
      <c r="L39" s="16">
        <f t="shared" si="5"/>
        <v>28500</v>
      </c>
      <c r="M39" s="16">
        <f t="shared" si="6"/>
        <v>31700</v>
      </c>
      <c r="N39" s="17">
        <f t="shared" si="12"/>
        <v>32109</v>
      </c>
      <c r="O39" s="18">
        <f t="shared" si="7"/>
        <v>24775</v>
      </c>
      <c r="P39" s="17">
        <f t="shared" si="13"/>
        <v>117084</v>
      </c>
      <c r="Q39" s="56">
        <f t="shared" si="14"/>
        <v>205520</v>
      </c>
      <c r="R39" s="58">
        <f t="shared" si="11"/>
        <v>117085</v>
      </c>
    </row>
    <row r="40" spans="1:18" s="1" customFormat="1" ht="11.25">
      <c r="A40" s="26">
        <v>4</v>
      </c>
      <c r="B40" s="1" t="s">
        <v>47</v>
      </c>
      <c r="C40" s="10" t="s">
        <v>49</v>
      </c>
      <c r="D40" s="11">
        <v>903</v>
      </c>
      <c r="E40" s="11"/>
      <c r="F40" s="1" t="s">
        <v>259</v>
      </c>
      <c r="G40" s="17">
        <f t="shared" si="0"/>
        <v>12642</v>
      </c>
      <c r="H40" s="7">
        <f t="shared" si="1"/>
        <v>35500</v>
      </c>
      <c r="I40" s="7">
        <f t="shared" si="2"/>
        <v>25000</v>
      </c>
      <c r="J40" s="7">
        <f t="shared" si="3"/>
        <v>15000</v>
      </c>
      <c r="K40" s="25">
        <f t="shared" si="4"/>
        <v>88142</v>
      </c>
      <c r="L40" s="16">
        <f t="shared" si="5"/>
        <v>28500</v>
      </c>
      <c r="M40" s="16">
        <f t="shared" si="6"/>
        <v>31700</v>
      </c>
      <c r="N40" s="17">
        <f t="shared" si="12"/>
        <v>31379.25</v>
      </c>
      <c r="O40" s="18">
        <f t="shared" si="7"/>
        <v>24775</v>
      </c>
      <c r="P40" s="17">
        <f t="shared" si="13"/>
        <v>116354.25</v>
      </c>
      <c r="Q40" s="56">
        <f t="shared" si="14"/>
        <v>204496.25</v>
      </c>
      <c r="R40" s="58">
        <f t="shared" si="11"/>
        <v>116355.25</v>
      </c>
    </row>
    <row r="41" spans="1:18" s="1" customFormat="1" ht="11.25">
      <c r="A41" s="26">
        <v>5</v>
      </c>
      <c r="B41" s="1" t="s">
        <v>47</v>
      </c>
      <c r="C41" s="10" t="s">
        <v>50</v>
      </c>
      <c r="D41" s="11">
        <v>1032</v>
      </c>
      <c r="E41" s="11"/>
      <c r="F41" s="1" t="s">
        <v>51</v>
      </c>
      <c r="G41" s="17">
        <f t="shared" si="0"/>
        <v>14448</v>
      </c>
      <c r="H41" s="7">
        <f t="shared" si="1"/>
        <v>35500</v>
      </c>
      <c r="I41" s="7">
        <f t="shared" si="2"/>
        <v>25000</v>
      </c>
      <c r="J41" s="7">
        <f t="shared" si="3"/>
        <v>15000</v>
      </c>
      <c r="K41" s="25">
        <f t="shared" si="4"/>
        <v>89948</v>
      </c>
      <c r="L41" s="16">
        <f t="shared" si="5"/>
        <v>28500</v>
      </c>
      <c r="M41" s="16">
        <f t="shared" si="6"/>
        <v>31700</v>
      </c>
      <c r="N41" s="17">
        <f t="shared" si="12"/>
        <v>35862</v>
      </c>
      <c r="O41" s="18">
        <f t="shared" si="7"/>
        <v>24775</v>
      </c>
      <c r="P41" s="17">
        <f t="shared" si="13"/>
        <v>120837</v>
      </c>
      <c r="Q41" s="56">
        <f t="shared" si="14"/>
        <v>210785</v>
      </c>
      <c r="R41" s="58">
        <f t="shared" si="11"/>
        <v>120838</v>
      </c>
    </row>
    <row r="42" spans="1:18" s="1" customFormat="1" ht="11.25">
      <c r="A42" s="26">
        <v>6</v>
      </c>
      <c r="B42" s="1" t="s">
        <v>47</v>
      </c>
      <c r="C42" s="10" t="s">
        <v>52</v>
      </c>
      <c r="D42" s="11">
        <v>1221</v>
      </c>
      <c r="E42" s="11"/>
      <c r="F42" s="1" t="s">
        <v>53</v>
      </c>
      <c r="G42" s="41">
        <f t="shared" si="0"/>
        <v>17094</v>
      </c>
      <c r="H42" s="49">
        <f t="shared" si="1"/>
        <v>35500</v>
      </c>
      <c r="I42" s="49">
        <f t="shared" si="2"/>
        <v>25000</v>
      </c>
      <c r="J42" s="7">
        <f t="shared" si="3"/>
        <v>15000</v>
      </c>
      <c r="K42" s="25">
        <f t="shared" si="4"/>
        <v>92594</v>
      </c>
      <c r="L42" s="40">
        <f t="shared" si="5"/>
        <v>28500</v>
      </c>
      <c r="M42" s="40">
        <f t="shared" si="6"/>
        <v>31700</v>
      </c>
      <c r="N42" s="41">
        <f t="shared" si="12"/>
        <v>42429.75</v>
      </c>
      <c r="O42" s="42">
        <f t="shared" si="7"/>
        <v>24775</v>
      </c>
      <c r="P42" s="17">
        <f t="shared" si="13"/>
        <v>127404.75</v>
      </c>
      <c r="Q42" s="56">
        <f t="shared" si="14"/>
        <v>219998.75</v>
      </c>
      <c r="R42" s="58">
        <f t="shared" si="11"/>
        <v>127405.75</v>
      </c>
    </row>
    <row r="43" spans="1:18" s="1" customFormat="1" ht="11.25">
      <c r="A43" s="26">
        <v>7</v>
      </c>
      <c r="B43" s="1" t="s">
        <v>47</v>
      </c>
      <c r="C43" s="10" t="s">
        <v>54</v>
      </c>
      <c r="D43" s="11">
        <v>1343</v>
      </c>
      <c r="E43" s="11"/>
      <c r="F43" s="1" t="s">
        <v>55</v>
      </c>
      <c r="G43" s="41">
        <f t="shared" si="0"/>
        <v>18802</v>
      </c>
      <c r="H43" s="49">
        <f t="shared" si="1"/>
        <v>35500</v>
      </c>
      <c r="I43" s="49">
        <f t="shared" si="2"/>
        <v>25000</v>
      </c>
      <c r="J43" s="7">
        <f t="shared" si="3"/>
        <v>15000</v>
      </c>
      <c r="K43" s="25">
        <f t="shared" si="4"/>
        <v>94302</v>
      </c>
      <c r="L43" s="40">
        <f t="shared" si="5"/>
        <v>28500</v>
      </c>
      <c r="M43" s="40">
        <f t="shared" si="6"/>
        <v>31700</v>
      </c>
      <c r="N43" s="41">
        <f t="shared" si="12"/>
        <v>46669.25</v>
      </c>
      <c r="O43" s="42">
        <f t="shared" si="7"/>
        <v>24775</v>
      </c>
      <c r="P43" s="17">
        <f t="shared" si="13"/>
        <v>131644.25</v>
      </c>
      <c r="Q43" s="56">
        <f t="shared" si="14"/>
        <v>225946.25</v>
      </c>
      <c r="R43" s="58">
        <f t="shared" si="11"/>
        <v>131645.25</v>
      </c>
    </row>
    <row r="44" spans="1:18" s="1" customFormat="1" ht="11.25">
      <c r="A44" s="26">
        <v>8</v>
      </c>
      <c r="B44" s="1" t="s">
        <v>47</v>
      </c>
      <c r="C44" s="10" t="s">
        <v>56</v>
      </c>
      <c r="D44" s="11">
        <v>1521</v>
      </c>
      <c r="E44" s="11"/>
      <c r="F44" s="1" t="s">
        <v>57</v>
      </c>
      <c r="G44" s="41">
        <f t="shared" si="0"/>
        <v>21294</v>
      </c>
      <c r="H44" s="49">
        <f t="shared" si="1"/>
        <v>35500</v>
      </c>
      <c r="I44" s="49">
        <f t="shared" si="2"/>
        <v>25000</v>
      </c>
      <c r="J44" s="7">
        <f t="shared" si="3"/>
        <v>15000</v>
      </c>
      <c r="K44" s="25">
        <f t="shared" si="4"/>
        <v>96794</v>
      </c>
      <c r="L44" s="40">
        <f t="shared" si="5"/>
        <v>28500</v>
      </c>
      <c r="M44" s="40">
        <f t="shared" si="6"/>
        <v>31700</v>
      </c>
      <c r="N44" s="41">
        <f t="shared" si="12"/>
        <v>52854.75</v>
      </c>
      <c r="O44" s="42">
        <f t="shared" si="7"/>
        <v>24775</v>
      </c>
      <c r="P44" s="17">
        <f t="shared" si="13"/>
        <v>137829.75</v>
      </c>
      <c r="Q44" s="56">
        <f t="shared" si="14"/>
        <v>234623.75</v>
      </c>
      <c r="R44" s="58">
        <f t="shared" si="11"/>
        <v>137830.75</v>
      </c>
    </row>
    <row r="45" spans="1:18" s="1" customFormat="1" ht="11.25">
      <c r="A45" s="26">
        <v>9</v>
      </c>
      <c r="B45" s="1" t="s">
        <v>47</v>
      </c>
      <c r="C45" s="10" t="s">
        <v>58</v>
      </c>
      <c r="D45" s="11">
        <v>1084</v>
      </c>
      <c r="E45" s="11"/>
      <c r="F45" s="1" t="s">
        <v>59</v>
      </c>
      <c r="G45" s="41">
        <f t="shared" si="0"/>
        <v>15176</v>
      </c>
      <c r="H45" s="49">
        <f t="shared" si="1"/>
        <v>35500</v>
      </c>
      <c r="I45" s="49">
        <f t="shared" si="2"/>
        <v>25000</v>
      </c>
      <c r="J45" s="7">
        <f t="shared" si="3"/>
        <v>15000</v>
      </c>
      <c r="K45" s="25">
        <f t="shared" si="4"/>
        <v>90676</v>
      </c>
      <c r="L45" s="40">
        <f t="shared" si="5"/>
        <v>28500</v>
      </c>
      <c r="M45" s="40">
        <f t="shared" si="6"/>
        <v>31700</v>
      </c>
      <c r="N45" s="41">
        <f t="shared" si="12"/>
        <v>37669</v>
      </c>
      <c r="O45" s="42">
        <f t="shared" si="7"/>
        <v>24775</v>
      </c>
      <c r="P45" s="17">
        <f t="shared" si="13"/>
        <v>122644</v>
      </c>
      <c r="Q45" s="56">
        <f t="shared" si="14"/>
        <v>213320</v>
      </c>
      <c r="R45" s="58">
        <f t="shared" si="11"/>
        <v>122645</v>
      </c>
    </row>
    <row r="46" spans="1:18" s="1" customFormat="1" ht="11.25">
      <c r="A46" s="26">
        <v>10</v>
      </c>
      <c r="B46" s="1" t="s">
        <v>47</v>
      </c>
      <c r="C46" s="10" t="s">
        <v>60</v>
      </c>
      <c r="D46" s="11">
        <v>1851</v>
      </c>
      <c r="E46" s="11"/>
      <c r="F46" s="1" t="s">
        <v>61</v>
      </c>
      <c r="G46" s="41">
        <f t="shared" si="0"/>
        <v>25914</v>
      </c>
      <c r="H46" s="49">
        <f t="shared" si="1"/>
        <v>35500</v>
      </c>
      <c r="I46" s="49">
        <f t="shared" si="2"/>
        <v>25000</v>
      </c>
      <c r="J46" s="7">
        <f t="shared" si="3"/>
        <v>15000</v>
      </c>
      <c r="K46" s="25">
        <f t="shared" si="4"/>
        <v>101414</v>
      </c>
      <c r="L46" s="40">
        <f t="shared" si="5"/>
        <v>28500</v>
      </c>
      <c r="M46" s="40">
        <f t="shared" si="6"/>
        <v>31700</v>
      </c>
      <c r="N46" s="41">
        <f t="shared" si="12"/>
        <v>64322.25</v>
      </c>
      <c r="O46" s="42">
        <f t="shared" si="7"/>
        <v>24775</v>
      </c>
      <c r="P46" s="17">
        <f t="shared" si="13"/>
        <v>149297.25</v>
      </c>
      <c r="Q46" s="56">
        <f t="shared" si="14"/>
        <v>250711.25</v>
      </c>
      <c r="R46" s="58">
        <f>Q46-K46+1414</f>
        <v>150711.25</v>
      </c>
    </row>
    <row r="47" spans="1:18" s="1" customFormat="1" ht="11.25">
      <c r="A47" s="26">
        <v>11</v>
      </c>
      <c r="B47" s="1" t="s">
        <v>47</v>
      </c>
      <c r="C47" s="10" t="s">
        <v>307</v>
      </c>
      <c r="D47" s="11">
        <v>1023</v>
      </c>
      <c r="E47" s="11"/>
      <c r="F47" s="1" t="s">
        <v>310</v>
      </c>
      <c r="G47" s="41">
        <f t="shared" si="0"/>
        <v>14322</v>
      </c>
      <c r="H47" s="49">
        <f t="shared" si="1"/>
        <v>35500</v>
      </c>
      <c r="I47" s="49">
        <f t="shared" si="2"/>
        <v>25000</v>
      </c>
      <c r="J47" s="7">
        <f t="shared" si="3"/>
        <v>15000</v>
      </c>
      <c r="K47" s="25">
        <f t="shared" si="4"/>
        <v>89822</v>
      </c>
      <c r="L47" s="40">
        <f t="shared" si="5"/>
        <v>28500</v>
      </c>
      <c r="M47" s="40">
        <f t="shared" si="6"/>
        <v>31700</v>
      </c>
      <c r="N47" s="41">
        <f t="shared" si="12"/>
        <v>35549.25</v>
      </c>
      <c r="O47" s="42">
        <f t="shared" si="7"/>
        <v>24775</v>
      </c>
      <c r="P47" s="17">
        <f t="shared" si="13"/>
        <v>120524.25</v>
      </c>
      <c r="Q47" s="56">
        <f t="shared" si="14"/>
        <v>210346.25</v>
      </c>
      <c r="R47" s="58">
        <f t="shared" si="11"/>
        <v>120525.25</v>
      </c>
    </row>
    <row r="48" spans="1:18" s="1" customFormat="1" ht="11.25">
      <c r="A48" s="26">
        <v>12</v>
      </c>
      <c r="B48" s="1" t="s">
        <v>47</v>
      </c>
      <c r="C48" s="10" t="s">
        <v>308</v>
      </c>
      <c r="D48" s="11">
        <v>968</v>
      </c>
      <c r="E48" s="11"/>
      <c r="F48" s="1" t="s">
        <v>309</v>
      </c>
      <c r="G48" s="41">
        <f t="shared" si="0"/>
        <v>13552</v>
      </c>
      <c r="H48" s="49">
        <f t="shared" si="1"/>
        <v>35500</v>
      </c>
      <c r="I48" s="49">
        <f t="shared" si="2"/>
        <v>25000</v>
      </c>
      <c r="J48" s="7">
        <f t="shared" si="3"/>
        <v>15000</v>
      </c>
      <c r="K48" s="25">
        <f t="shared" si="4"/>
        <v>89052</v>
      </c>
      <c r="L48" s="40">
        <f t="shared" si="5"/>
        <v>28500</v>
      </c>
      <c r="M48" s="40">
        <f t="shared" si="6"/>
        <v>31700</v>
      </c>
      <c r="N48" s="41">
        <f t="shared" si="12"/>
        <v>33638</v>
      </c>
      <c r="O48" s="42">
        <f t="shared" si="7"/>
        <v>24775</v>
      </c>
      <c r="P48" s="17">
        <f t="shared" si="13"/>
        <v>118613</v>
      </c>
      <c r="Q48" s="56">
        <f t="shared" si="14"/>
        <v>207665</v>
      </c>
      <c r="R48" s="58">
        <f t="shared" si="11"/>
        <v>118614</v>
      </c>
    </row>
    <row r="49" spans="1:18" s="1" customFormat="1" ht="11.25">
      <c r="A49" s="26">
        <v>13</v>
      </c>
      <c r="B49" s="1" t="s">
        <v>47</v>
      </c>
      <c r="C49" s="10" t="s">
        <v>62</v>
      </c>
      <c r="D49" s="11">
        <v>2502</v>
      </c>
      <c r="E49" s="11"/>
      <c r="F49" s="1" t="s">
        <v>63</v>
      </c>
      <c r="G49" s="41">
        <f t="shared" si="0"/>
        <v>35028</v>
      </c>
      <c r="H49" s="49">
        <f t="shared" si="1"/>
        <v>35500</v>
      </c>
      <c r="I49" s="49">
        <f t="shared" si="2"/>
        <v>25000</v>
      </c>
      <c r="J49" s="7">
        <f t="shared" si="3"/>
        <v>15000</v>
      </c>
      <c r="K49" s="25">
        <f t="shared" si="4"/>
        <v>110528</v>
      </c>
      <c r="L49" s="40">
        <f t="shared" si="5"/>
        <v>28500</v>
      </c>
      <c r="M49" s="40">
        <f t="shared" si="6"/>
        <v>31700</v>
      </c>
      <c r="N49" s="41">
        <f t="shared" si="12"/>
        <v>86944.5</v>
      </c>
      <c r="O49" s="42">
        <f t="shared" si="7"/>
        <v>24775</v>
      </c>
      <c r="P49" s="17">
        <f t="shared" si="13"/>
        <v>171919.5</v>
      </c>
      <c r="Q49" s="56">
        <f t="shared" si="14"/>
        <v>282447.5</v>
      </c>
      <c r="R49" s="58">
        <f>Q49-K49+10528</f>
        <v>182447.5</v>
      </c>
    </row>
    <row r="50" spans="1:18" s="1" customFormat="1" ht="11.25">
      <c r="A50" s="26">
        <v>14</v>
      </c>
      <c r="B50" s="1" t="s">
        <v>47</v>
      </c>
      <c r="C50" s="10" t="s">
        <v>64</v>
      </c>
      <c r="D50" s="28">
        <v>1613</v>
      </c>
      <c r="E50" s="11"/>
      <c r="F50" s="1" t="s">
        <v>65</v>
      </c>
      <c r="G50" s="17">
        <f t="shared" si="0"/>
        <v>22582</v>
      </c>
      <c r="H50" s="7">
        <f t="shared" si="1"/>
        <v>35500</v>
      </c>
      <c r="I50" s="7">
        <f t="shared" si="2"/>
        <v>25000</v>
      </c>
      <c r="J50" s="7">
        <f t="shared" si="3"/>
        <v>15000</v>
      </c>
      <c r="K50" s="25">
        <f t="shared" si="4"/>
        <v>98082</v>
      </c>
      <c r="L50" s="16">
        <f t="shared" si="5"/>
        <v>28500</v>
      </c>
      <c r="M50" s="16">
        <f t="shared" si="6"/>
        <v>31700</v>
      </c>
      <c r="N50" s="17">
        <f>$N$5*D50</f>
        <v>56051.75</v>
      </c>
      <c r="O50" s="18">
        <f t="shared" si="7"/>
        <v>24775</v>
      </c>
      <c r="P50" s="17">
        <f t="shared" si="13"/>
        <v>141026.75</v>
      </c>
      <c r="Q50" s="56">
        <f t="shared" si="14"/>
        <v>239108.75</v>
      </c>
      <c r="R50" s="58">
        <f t="shared" si="11"/>
        <v>141027.75</v>
      </c>
    </row>
    <row r="51" spans="1:18" s="1" customFormat="1" ht="11.25">
      <c r="A51" s="26">
        <v>15</v>
      </c>
      <c r="B51" s="1" t="s">
        <v>47</v>
      </c>
      <c r="C51" s="10" t="s">
        <v>307</v>
      </c>
      <c r="D51" s="28">
        <v>1021</v>
      </c>
      <c r="E51" s="11"/>
      <c r="F51" s="1" t="s">
        <v>309</v>
      </c>
      <c r="G51" s="17">
        <f t="shared" si="0"/>
        <v>14294</v>
      </c>
      <c r="H51" s="7">
        <f t="shared" si="1"/>
        <v>35500</v>
      </c>
      <c r="I51" s="7">
        <f t="shared" si="2"/>
        <v>25000</v>
      </c>
      <c r="J51" s="7">
        <f t="shared" si="3"/>
        <v>15000</v>
      </c>
      <c r="K51" s="25">
        <f t="shared" si="4"/>
        <v>89794</v>
      </c>
      <c r="L51" s="16">
        <f t="shared" si="5"/>
        <v>28500</v>
      </c>
      <c r="M51" s="16">
        <f t="shared" si="6"/>
        <v>31700</v>
      </c>
      <c r="N51" s="17">
        <f>$N$5*D51</f>
        <v>35479.75</v>
      </c>
      <c r="O51" s="18">
        <f t="shared" si="7"/>
        <v>24775</v>
      </c>
      <c r="P51" s="17">
        <f t="shared" si="13"/>
        <v>120454.75</v>
      </c>
      <c r="Q51" s="56">
        <f t="shared" si="14"/>
        <v>210248.75</v>
      </c>
      <c r="R51" s="58">
        <f t="shared" si="11"/>
        <v>120455.75</v>
      </c>
    </row>
    <row r="52" spans="1:18" s="1" customFormat="1" ht="11.25">
      <c r="A52" s="26"/>
      <c r="C52" s="10"/>
      <c r="D52" s="11"/>
      <c r="E52" s="11"/>
      <c r="G52" s="41"/>
      <c r="H52" s="49"/>
      <c r="I52" s="49"/>
      <c r="J52" s="7"/>
      <c r="K52" s="25"/>
      <c r="L52" s="40"/>
      <c r="M52" s="40"/>
      <c r="N52" s="41"/>
      <c r="O52" s="42"/>
      <c r="P52" s="17"/>
      <c r="Q52" s="22"/>
      <c r="R52" s="58"/>
    </row>
    <row r="53" spans="1:18" s="1" customFormat="1" ht="11.25">
      <c r="A53" s="26"/>
      <c r="C53" s="10"/>
      <c r="D53" s="11"/>
      <c r="E53" s="11"/>
      <c r="G53" s="41"/>
      <c r="H53" s="49"/>
      <c r="I53" s="49"/>
      <c r="J53" s="7"/>
      <c r="K53" s="25"/>
      <c r="L53" s="40"/>
      <c r="M53" s="40"/>
      <c r="N53" s="41"/>
      <c r="O53" s="42"/>
      <c r="P53" s="17"/>
      <c r="Q53" s="22"/>
      <c r="R53" s="58"/>
    </row>
    <row r="54" spans="1:18" s="1" customFormat="1" ht="11.25">
      <c r="A54" s="30" t="s">
        <v>268</v>
      </c>
      <c r="C54" s="10"/>
      <c r="D54" s="11"/>
      <c r="E54" s="11"/>
      <c r="G54" s="41"/>
      <c r="H54" s="49"/>
      <c r="I54" s="49"/>
      <c r="J54" s="7"/>
      <c r="K54" s="25"/>
      <c r="L54" s="40"/>
      <c r="M54" s="40"/>
      <c r="N54" s="41"/>
      <c r="O54" s="42"/>
      <c r="P54" s="17"/>
      <c r="Q54" s="22"/>
      <c r="R54" s="58"/>
    </row>
    <row r="55" spans="1:18" s="1" customFormat="1" ht="11.25">
      <c r="A55" s="26">
        <v>1</v>
      </c>
      <c r="B55" s="1" t="s">
        <v>233</v>
      </c>
      <c r="C55" s="10" t="s">
        <v>234</v>
      </c>
      <c r="D55" s="11">
        <v>1053</v>
      </c>
      <c r="F55" s="27" t="s">
        <v>287</v>
      </c>
      <c r="G55" s="17">
        <f t="shared" si="0"/>
        <v>14742</v>
      </c>
      <c r="H55" s="7">
        <f t="shared" si="1"/>
        <v>35500</v>
      </c>
      <c r="I55" s="7">
        <f t="shared" si="2"/>
        <v>25000</v>
      </c>
      <c r="J55" s="7">
        <f t="shared" si="3"/>
        <v>15000</v>
      </c>
      <c r="K55" s="25">
        <f t="shared" si="4"/>
        <v>90242</v>
      </c>
      <c r="L55" s="16">
        <f t="shared" si="5"/>
        <v>28500</v>
      </c>
      <c r="M55" s="16">
        <f t="shared" si="6"/>
        <v>31700</v>
      </c>
      <c r="N55" s="17">
        <f>$N$5*D55</f>
        <v>36591.75</v>
      </c>
      <c r="O55" s="18">
        <f t="shared" si="7"/>
        <v>24775</v>
      </c>
      <c r="P55" s="17">
        <f>SUM(L55:O55)</f>
        <v>121566.75</v>
      </c>
      <c r="Q55" s="56">
        <f>K55+P55</f>
        <v>211808.75</v>
      </c>
      <c r="R55" s="58">
        <f t="shared" si="11"/>
        <v>121567.75</v>
      </c>
    </row>
    <row r="56" spans="1:18" s="1" customFormat="1" ht="11.25">
      <c r="A56" s="26">
        <v>2</v>
      </c>
      <c r="B56" s="1" t="s">
        <v>233</v>
      </c>
      <c r="C56" s="10" t="s">
        <v>235</v>
      </c>
      <c r="D56" s="11">
        <v>1206</v>
      </c>
      <c r="E56" s="11"/>
      <c r="F56" s="27" t="s">
        <v>288</v>
      </c>
      <c r="G56" s="17">
        <f t="shared" si="0"/>
        <v>16884</v>
      </c>
      <c r="H56" s="7">
        <f t="shared" si="1"/>
        <v>35500</v>
      </c>
      <c r="I56" s="7">
        <f t="shared" si="2"/>
        <v>25000</v>
      </c>
      <c r="J56" s="7">
        <f t="shared" si="3"/>
        <v>15000</v>
      </c>
      <c r="K56" s="25">
        <f t="shared" si="4"/>
        <v>92384</v>
      </c>
      <c r="L56" s="16">
        <f t="shared" si="5"/>
        <v>28500</v>
      </c>
      <c r="M56" s="16">
        <f t="shared" si="6"/>
        <v>31700</v>
      </c>
      <c r="N56" s="17">
        <f>$N$5*D56</f>
        <v>41908.5</v>
      </c>
      <c r="O56" s="18">
        <f t="shared" si="7"/>
        <v>24775</v>
      </c>
      <c r="P56" s="17">
        <f>SUM(L56:O56)</f>
        <v>126883.5</v>
      </c>
      <c r="Q56" s="56">
        <f>K56+P56</f>
        <v>219267.5</v>
      </c>
      <c r="R56" s="58">
        <f t="shared" si="11"/>
        <v>126884.5</v>
      </c>
    </row>
    <row r="57" spans="1:18" s="1" customFormat="1" ht="11.25">
      <c r="A57" s="26">
        <v>3</v>
      </c>
      <c r="B57" s="1" t="s">
        <v>233</v>
      </c>
      <c r="C57" s="10" t="s">
        <v>236</v>
      </c>
      <c r="D57" s="28">
        <v>1131</v>
      </c>
      <c r="E57" s="11"/>
      <c r="F57" s="27" t="s">
        <v>289</v>
      </c>
      <c r="G57" s="17">
        <f t="shared" si="0"/>
        <v>15834</v>
      </c>
      <c r="H57" s="7">
        <f t="shared" si="1"/>
        <v>35500</v>
      </c>
      <c r="I57" s="7">
        <f t="shared" si="2"/>
        <v>25000</v>
      </c>
      <c r="J57" s="7">
        <f t="shared" si="3"/>
        <v>15000</v>
      </c>
      <c r="K57" s="25">
        <f t="shared" si="4"/>
        <v>91334</v>
      </c>
      <c r="L57" s="16">
        <f t="shared" si="5"/>
        <v>28500</v>
      </c>
      <c r="M57" s="16">
        <f t="shared" si="6"/>
        <v>31700</v>
      </c>
      <c r="N57" s="17">
        <f>$N$5*D57</f>
        <v>39302.25</v>
      </c>
      <c r="O57" s="18">
        <f t="shared" si="7"/>
        <v>24775</v>
      </c>
      <c r="P57" s="17">
        <f>SUM(L57:O57)</f>
        <v>124277.25</v>
      </c>
      <c r="Q57" s="56">
        <f>K57+P57</f>
        <v>215611.25</v>
      </c>
      <c r="R57" s="58">
        <f t="shared" si="11"/>
        <v>124278.25</v>
      </c>
    </row>
    <row r="58" spans="1:18" s="1" customFormat="1" ht="11.25">
      <c r="A58" s="26"/>
      <c r="C58" s="10"/>
      <c r="D58" s="11"/>
      <c r="E58" s="11"/>
      <c r="G58" s="41">
        <f t="shared" si="0"/>
        <v>0</v>
      </c>
      <c r="H58" s="49"/>
      <c r="I58" s="49"/>
      <c r="J58" s="7"/>
      <c r="K58" s="25"/>
      <c r="L58" s="40"/>
      <c r="M58" s="40"/>
      <c r="N58" s="41"/>
      <c r="O58" s="42"/>
      <c r="P58" s="17"/>
      <c r="Q58" s="22"/>
      <c r="R58" s="58"/>
    </row>
    <row r="59" spans="1:18" s="1" customFormat="1" ht="11.25">
      <c r="A59" s="29" t="s">
        <v>275</v>
      </c>
      <c r="C59" s="10"/>
      <c r="D59" s="11"/>
      <c r="E59" s="11"/>
      <c r="G59" s="41"/>
      <c r="H59" s="49"/>
      <c r="I59" s="49"/>
      <c r="J59" s="7"/>
      <c r="K59" s="25"/>
      <c r="L59" s="40"/>
      <c r="M59" s="40"/>
      <c r="N59" s="41"/>
      <c r="O59" s="42"/>
      <c r="P59" s="17"/>
      <c r="Q59" s="22"/>
      <c r="R59" s="58"/>
    </row>
    <row r="60" spans="1:18" s="1" customFormat="1" ht="11.25">
      <c r="A60" s="26">
        <v>1</v>
      </c>
      <c r="B60" s="1" t="s">
        <v>82</v>
      </c>
      <c r="C60" s="10" t="s">
        <v>83</v>
      </c>
      <c r="D60" s="11">
        <v>1591</v>
      </c>
      <c r="E60" s="11"/>
      <c r="F60" s="1" t="s">
        <v>84</v>
      </c>
      <c r="G60" s="41">
        <f t="shared" si="0"/>
        <v>22274</v>
      </c>
      <c r="H60" s="49">
        <f t="shared" si="1"/>
        <v>35500</v>
      </c>
      <c r="I60" s="49">
        <f t="shared" si="2"/>
        <v>25000</v>
      </c>
      <c r="J60" s="7">
        <f t="shared" si="3"/>
        <v>15000</v>
      </c>
      <c r="K60" s="25">
        <f t="shared" si="4"/>
        <v>97774</v>
      </c>
      <c r="L60" s="40">
        <f t="shared" si="5"/>
        <v>28500</v>
      </c>
      <c r="M60" s="40">
        <f t="shared" si="6"/>
        <v>31700</v>
      </c>
      <c r="N60" s="41">
        <f aca="true" t="shared" si="15" ref="N60:N90">$N$5*D60</f>
        <v>55287.25</v>
      </c>
      <c r="O60" s="42">
        <f t="shared" si="7"/>
        <v>24775</v>
      </c>
      <c r="P60" s="17">
        <f aca="true" t="shared" si="16" ref="P60:P90">SUM(L60:O60)</f>
        <v>140262.25</v>
      </c>
      <c r="Q60" s="56">
        <f aca="true" t="shared" si="17" ref="Q60:Q90">K60+P60</f>
        <v>238036.25</v>
      </c>
      <c r="R60" s="58">
        <f t="shared" si="11"/>
        <v>140263.25</v>
      </c>
    </row>
    <row r="61" spans="1:18" s="1" customFormat="1" ht="11.25">
      <c r="A61" s="26">
        <v>2</v>
      </c>
      <c r="B61" s="1" t="s">
        <v>82</v>
      </c>
      <c r="C61" s="10" t="s">
        <v>85</v>
      </c>
      <c r="D61" s="11">
        <v>1054</v>
      </c>
      <c r="E61" s="11"/>
      <c r="F61" s="1" t="s">
        <v>86</v>
      </c>
      <c r="G61" s="41">
        <f t="shared" si="0"/>
        <v>14756</v>
      </c>
      <c r="H61" s="49">
        <f t="shared" si="1"/>
        <v>35500</v>
      </c>
      <c r="I61" s="49">
        <f t="shared" si="2"/>
        <v>25000</v>
      </c>
      <c r="J61" s="7">
        <f t="shared" si="3"/>
        <v>15000</v>
      </c>
      <c r="K61" s="25">
        <f t="shared" si="4"/>
        <v>90256</v>
      </c>
      <c r="L61" s="40">
        <f t="shared" si="5"/>
        <v>28500</v>
      </c>
      <c r="M61" s="40">
        <f t="shared" si="6"/>
        <v>31700</v>
      </c>
      <c r="N61" s="41">
        <f t="shared" si="15"/>
        <v>36626.5</v>
      </c>
      <c r="O61" s="42">
        <f t="shared" si="7"/>
        <v>24775</v>
      </c>
      <c r="P61" s="17">
        <f t="shared" si="16"/>
        <v>121601.5</v>
      </c>
      <c r="Q61" s="56">
        <f t="shared" si="17"/>
        <v>211857.5</v>
      </c>
      <c r="R61" s="58">
        <f t="shared" si="11"/>
        <v>121602.5</v>
      </c>
    </row>
    <row r="62" spans="1:18" s="1" customFormat="1" ht="11.25">
      <c r="A62" s="26">
        <v>3</v>
      </c>
      <c r="B62" s="1" t="s">
        <v>82</v>
      </c>
      <c r="C62" s="10" t="s">
        <v>14</v>
      </c>
      <c r="D62" s="11">
        <v>895</v>
      </c>
      <c r="E62" s="11"/>
      <c r="F62" s="1" t="s">
        <v>87</v>
      </c>
      <c r="G62" s="41">
        <f t="shared" si="0"/>
        <v>12530</v>
      </c>
      <c r="H62" s="49">
        <f t="shared" si="1"/>
        <v>35500</v>
      </c>
      <c r="I62" s="49">
        <f t="shared" si="2"/>
        <v>25000</v>
      </c>
      <c r="J62" s="7">
        <f t="shared" si="3"/>
        <v>15000</v>
      </c>
      <c r="K62" s="25">
        <f t="shared" si="4"/>
        <v>88030</v>
      </c>
      <c r="L62" s="40">
        <f t="shared" si="5"/>
        <v>28500</v>
      </c>
      <c r="M62" s="40">
        <f t="shared" si="6"/>
        <v>31700</v>
      </c>
      <c r="N62" s="41">
        <f t="shared" si="15"/>
        <v>31101.25</v>
      </c>
      <c r="O62" s="42">
        <f t="shared" si="7"/>
        <v>24775</v>
      </c>
      <c r="P62" s="17">
        <f t="shared" si="16"/>
        <v>116076.25</v>
      </c>
      <c r="Q62" s="56">
        <f t="shared" si="17"/>
        <v>204106.25</v>
      </c>
      <c r="R62" s="58">
        <f t="shared" si="11"/>
        <v>116077.25</v>
      </c>
    </row>
    <row r="63" spans="1:18" s="1" customFormat="1" ht="11.25">
      <c r="A63" s="26">
        <v>4</v>
      </c>
      <c r="B63" s="1" t="s">
        <v>82</v>
      </c>
      <c r="C63" s="10" t="s">
        <v>88</v>
      </c>
      <c r="D63" s="11">
        <v>1255</v>
      </c>
      <c r="E63" s="11"/>
      <c r="F63" s="1" t="s">
        <v>89</v>
      </c>
      <c r="G63" s="41">
        <f t="shared" si="0"/>
        <v>17570</v>
      </c>
      <c r="H63" s="49">
        <f t="shared" si="1"/>
        <v>35500</v>
      </c>
      <c r="I63" s="49">
        <f t="shared" si="2"/>
        <v>25000</v>
      </c>
      <c r="J63" s="7">
        <f t="shared" si="3"/>
        <v>15000</v>
      </c>
      <c r="K63" s="25">
        <f t="shared" si="4"/>
        <v>93070</v>
      </c>
      <c r="L63" s="40">
        <f t="shared" si="5"/>
        <v>28500</v>
      </c>
      <c r="M63" s="40">
        <f t="shared" si="6"/>
        <v>31700</v>
      </c>
      <c r="N63" s="41">
        <f t="shared" si="15"/>
        <v>43611.25</v>
      </c>
      <c r="O63" s="42">
        <f t="shared" si="7"/>
        <v>24775</v>
      </c>
      <c r="P63" s="17">
        <f t="shared" si="16"/>
        <v>128586.25</v>
      </c>
      <c r="Q63" s="56">
        <f t="shared" si="17"/>
        <v>221656.25</v>
      </c>
      <c r="R63" s="58">
        <f t="shared" si="11"/>
        <v>128587.25</v>
      </c>
    </row>
    <row r="64" spans="1:18" s="1" customFormat="1" ht="11.25">
      <c r="A64" s="26">
        <v>5</v>
      </c>
      <c r="B64" s="1" t="s">
        <v>82</v>
      </c>
      <c r="C64" s="10" t="s">
        <v>90</v>
      </c>
      <c r="D64" s="11">
        <v>1207</v>
      </c>
      <c r="E64" s="11"/>
      <c r="F64" s="1" t="s">
        <v>91</v>
      </c>
      <c r="G64" s="41">
        <f t="shared" si="0"/>
        <v>16898</v>
      </c>
      <c r="H64" s="49">
        <f t="shared" si="1"/>
        <v>35500</v>
      </c>
      <c r="I64" s="49">
        <f t="shared" si="2"/>
        <v>25000</v>
      </c>
      <c r="J64" s="7">
        <f t="shared" si="3"/>
        <v>15000</v>
      </c>
      <c r="K64" s="25">
        <f t="shared" si="4"/>
        <v>92398</v>
      </c>
      <c r="L64" s="40">
        <f t="shared" si="5"/>
        <v>28500</v>
      </c>
      <c r="M64" s="40">
        <f t="shared" si="6"/>
        <v>31700</v>
      </c>
      <c r="N64" s="41">
        <f t="shared" si="15"/>
        <v>41943.25</v>
      </c>
      <c r="O64" s="42">
        <f t="shared" si="7"/>
        <v>24775</v>
      </c>
      <c r="P64" s="17">
        <f t="shared" si="16"/>
        <v>126918.25</v>
      </c>
      <c r="Q64" s="56">
        <f t="shared" si="17"/>
        <v>219316.25</v>
      </c>
      <c r="R64" s="58">
        <f t="shared" si="11"/>
        <v>126919.25</v>
      </c>
    </row>
    <row r="65" spans="1:18" s="1" customFormat="1" ht="11.25">
      <c r="A65" s="26">
        <v>6</v>
      </c>
      <c r="B65" s="1" t="s">
        <v>82</v>
      </c>
      <c r="C65" s="10" t="s">
        <v>92</v>
      </c>
      <c r="D65" s="11">
        <v>1201</v>
      </c>
      <c r="E65" s="11"/>
      <c r="F65" s="1" t="s">
        <v>260</v>
      </c>
      <c r="G65" s="41">
        <f t="shared" si="0"/>
        <v>16814</v>
      </c>
      <c r="H65" s="49">
        <f t="shared" si="1"/>
        <v>35500</v>
      </c>
      <c r="I65" s="49">
        <f t="shared" si="2"/>
        <v>25000</v>
      </c>
      <c r="J65" s="7">
        <f t="shared" si="3"/>
        <v>15000</v>
      </c>
      <c r="K65" s="25">
        <f t="shared" si="4"/>
        <v>92314</v>
      </c>
      <c r="L65" s="40">
        <f t="shared" si="5"/>
        <v>28500</v>
      </c>
      <c r="M65" s="40">
        <f t="shared" si="6"/>
        <v>31700</v>
      </c>
      <c r="N65" s="41">
        <f t="shared" si="15"/>
        <v>41734.75</v>
      </c>
      <c r="O65" s="42">
        <f t="shared" si="7"/>
        <v>24775</v>
      </c>
      <c r="P65" s="17">
        <f t="shared" si="16"/>
        <v>126709.75</v>
      </c>
      <c r="Q65" s="56">
        <f t="shared" si="17"/>
        <v>219023.75</v>
      </c>
      <c r="R65" s="58">
        <f t="shared" si="11"/>
        <v>126710.75</v>
      </c>
    </row>
    <row r="66" spans="1:18" s="1" customFormat="1" ht="11.25">
      <c r="A66" s="26">
        <v>7</v>
      </c>
      <c r="B66" s="1" t="s">
        <v>82</v>
      </c>
      <c r="C66" s="10" t="s">
        <v>93</v>
      </c>
      <c r="D66" s="11">
        <v>1915</v>
      </c>
      <c r="E66" s="11"/>
      <c r="F66" s="1" t="s">
        <v>271</v>
      </c>
      <c r="G66" s="41">
        <f t="shared" si="0"/>
        <v>26810</v>
      </c>
      <c r="H66" s="49">
        <f t="shared" si="1"/>
        <v>35500</v>
      </c>
      <c r="I66" s="49">
        <f t="shared" si="2"/>
        <v>25000</v>
      </c>
      <c r="J66" s="7">
        <f t="shared" si="3"/>
        <v>15000</v>
      </c>
      <c r="K66" s="25">
        <f t="shared" si="4"/>
        <v>102310</v>
      </c>
      <c r="L66" s="40">
        <f t="shared" si="5"/>
        <v>28500</v>
      </c>
      <c r="M66" s="40">
        <f t="shared" si="6"/>
        <v>31700</v>
      </c>
      <c r="N66" s="41">
        <f>$N$5*D66</f>
        <v>66546.25</v>
      </c>
      <c r="O66" s="42">
        <f t="shared" si="7"/>
        <v>24775</v>
      </c>
      <c r="P66" s="17">
        <f>SUM(L66:O66)</f>
        <v>151521.25</v>
      </c>
      <c r="Q66" s="56">
        <f>K66+P66</f>
        <v>253831.25</v>
      </c>
      <c r="R66" s="58">
        <f>Q66-K66+2310</f>
        <v>153831.25</v>
      </c>
    </row>
    <row r="67" spans="1:18" s="1" customFormat="1" ht="11.25">
      <c r="A67" s="26">
        <v>8</v>
      </c>
      <c r="B67" s="1" t="s">
        <v>94</v>
      </c>
      <c r="C67" s="10" t="s">
        <v>95</v>
      </c>
      <c r="D67" s="11">
        <v>950</v>
      </c>
      <c r="E67" s="11"/>
      <c r="F67" s="1" t="s">
        <v>96</v>
      </c>
      <c r="G67" s="41">
        <f t="shared" si="0"/>
        <v>13300</v>
      </c>
      <c r="H67" s="49">
        <f t="shared" si="1"/>
        <v>35500</v>
      </c>
      <c r="I67" s="49">
        <f t="shared" si="2"/>
        <v>25000</v>
      </c>
      <c r="J67" s="7">
        <f t="shared" si="3"/>
        <v>15000</v>
      </c>
      <c r="K67" s="25">
        <f t="shared" si="4"/>
        <v>88800</v>
      </c>
      <c r="L67" s="40">
        <f t="shared" si="5"/>
        <v>28500</v>
      </c>
      <c r="M67" s="40">
        <f t="shared" si="6"/>
        <v>31700</v>
      </c>
      <c r="N67" s="41">
        <f t="shared" si="15"/>
        <v>33012.5</v>
      </c>
      <c r="O67" s="42">
        <f t="shared" si="7"/>
        <v>24775</v>
      </c>
      <c r="P67" s="17">
        <f t="shared" si="16"/>
        <v>117987.5</v>
      </c>
      <c r="Q67" s="56">
        <f t="shared" si="17"/>
        <v>206787.5</v>
      </c>
      <c r="R67" s="58">
        <f t="shared" si="11"/>
        <v>117988.5</v>
      </c>
    </row>
    <row r="68" spans="1:18" s="1" customFormat="1" ht="11.25">
      <c r="A68" s="26">
        <v>9</v>
      </c>
      <c r="B68" s="1" t="s">
        <v>94</v>
      </c>
      <c r="C68" s="10" t="s">
        <v>97</v>
      </c>
      <c r="D68" s="11">
        <v>937</v>
      </c>
      <c r="E68" s="11"/>
      <c r="F68" s="1" t="s">
        <v>292</v>
      </c>
      <c r="G68" s="41">
        <f t="shared" si="0"/>
        <v>13118</v>
      </c>
      <c r="H68" s="49">
        <f t="shared" si="1"/>
        <v>35500</v>
      </c>
      <c r="I68" s="49">
        <f t="shared" si="2"/>
        <v>25000</v>
      </c>
      <c r="J68" s="7">
        <f t="shared" si="3"/>
        <v>15000</v>
      </c>
      <c r="K68" s="25">
        <f t="shared" si="4"/>
        <v>88618</v>
      </c>
      <c r="L68" s="40">
        <f t="shared" si="5"/>
        <v>28500</v>
      </c>
      <c r="M68" s="40">
        <f t="shared" si="6"/>
        <v>31700</v>
      </c>
      <c r="N68" s="41">
        <f t="shared" si="15"/>
        <v>32560.75</v>
      </c>
      <c r="O68" s="42">
        <f t="shared" si="7"/>
        <v>24775</v>
      </c>
      <c r="P68" s="17">
        <f t="shared" si="16"/>
        <v>117535.75</v>
      </c>
      <c r="Q68" s="56">
        <f t="shared" si="17"/>
        <v>206153.75</v>
      </c>
      <c r="R68" s="58">
        <f t="shared" si="11"/>
        <v>117536.75</v>
      </c>
    </row>
    <row r="69" spans="1:18" s="1" customFormat="1" ht="11.25">
      <c r="A69" s="26">
        <v>10</v>
      </c>
      <c r="B69" s="1" t="s">
        <v>94</v>
      </c>
      <c r="C69" s="10" t="s">
        <v>98</v>
      </c>
      <c r="D69" s="11">
        <v>885</v>
      </c>
      <c r="E69" s="11"/>
      <c r="F69" s="1" t="s">
        <v>300</v>
      </c>
      <c r="G69" s="41">
        <f t="shared" si="0"/>
        <v>12390</v>
      </c>
      <c r="H69" s="49">
        <f t="shared" si="1"/>
        <v>35500</v>
      </c>
      <c r="I69" s="49">
        <f t="shared" si="2"/>
        <v>25000</v>
      </c>
      <c r="J69" s="7">
        <f t="shared" si="3"/>
        <v>15000</v>
      </c>
      <c r="K69" s="25">
        <f t="shared" si="4"/>
        <v>87890</v>
      </c>
      <c r="L69" s="40">
        <f t="shared" si="5"/>
        <v>28500</v>
      </c>
      <c r="M69" s="40">
        <f t="shared" si="6"/>
        <v>31700</v>
      </c>
      <c r="N69" s="41">
        <f t="shared" si="15"/>
        <v>30753.75</v>
      </c>
      <c r="O69" s="42">
        <f t="shared" si="7"/>
        <v>24775</v>
      </c>
      <c r="P69" s="17">
        <f t="shared" si="16"/>
        <v>115728.75</v>
      </c>
      <c r="Q69" s="56">
        <f t="shared" si="17"/>
        <v>203618.75</v>
      </c>
      <c r="R69" s="58">
        <f t="shared" si="11"/>
        <v>115729.75</v>
      </c>
    </row>
    <row r="70" spans="1:18" s="1" customFormat="1" ht="11.25">
      <c r="A70" s="26">
        <v>11</v>
      </c>
      <c r="B70" s="1" t="s">
        <v>94</v>
      </c>
      <c r="C70" s="10" t="s">
        <v>99</v>
      </c>
      <c r="D70" s="11">
        <v>868</v>
      </c>
      <c r="E70" s="11"/>
      <c r="F70" s="1" t="s">
        <v>294</v>
      </c>
      <c r="G70" s="41">
        <f t="shared" si="0"/>
        <v>12152</v>
      </c>
      <c r="H70" s="49">
        <f t="shared" si="1"/>
        <v>35500</v>
      </c>
      <c r="I70" s="49">
        <f t="shared" si="2"/>
        <v>25000</v>
      </c>
      <c r="J70" s="7">
        <f t="shared" si="3"/>
        <v>15000</v>
      </c>
      <c r="K70" s="25">
        <f t="shared" si="4"/>
        <v>87652</v>
      </c>
      <c r="L70" s="40">
        <f t="shared" si="5"/>
        <v>28500</v>
      </c>
      <c r="M70" s="40">
        <f t="shared" si="6"/>
        <v>31700</v>
      </c>
      <c r="N70" s="41">
        <f t="shared" si="15"/>
        <v>30163</v>
      </c>
      <c r="O70" s="42">
        <f t="shared" si="7"/>
        <v>24775</v>
      </c>
      <c r="P70" s="17">
        <f t="shared" si="16"/>
        <v>115138</v>
      </c>
      <c r="Q70" s="56">
        <f t="shared" si="17"/>
        <v>202790</v>
      </c>
      <c r="R70" s="58">
        <f t="shared" si="11"/>
        <v>115139</v>
      </c>
    </row>
    <row r="71" spans="1:18" s="1" customFormat="1" ht="11.25">
      <c r="A71" s="26">
        <v>12</v>
      </c>
      <c r="B71" s="1" t="s">
        <v>94</v>
      </c>
      <c r="C71" s="10" t="s">
        <v>100</v>
      </c>
      <c r="D71" s="11">
        <v>867</v>
      </c>
      <c r="E71" s="11"/>
      <c r="F71" s="1" t="s">
        <v>295</v>
      </c>
      <c r="G71" s="41">
        <f t="shared" si="0"/>
        <v>12138</v>
      </c>
      <c r="H71" s="49">
        <f t="shared" si="1"/>
        <v>35500</v>
      </c>
      <c r="I71" s="49">
        <f t="shared" si="2"/>
        <v>25000</v>
      </c>
      <c r="J71" s="7">
        <f t="shared" si="3"/>
        <v>15000</v>
      </c>
      <c r="K71" s="25">
        <f t="shared" si="4"/>
        <v>87638</v>
      </c>
      <c r="L71" s="40">
        <f t="shared" si="5"/>
        <v>28500</v>
      </c>
      <c r="M71" s="40">
        <f t="shared" si="6"/>
        <v>31700</v>
      </c>
      <c r="N71" s="41">
        <f t="shared" si="15"/>
        <v>30128.25</v>
      </c>
      <c r="O71" s="42">
        <f t="shared" si="7"/>
        <v>24775</v>
      </c>
      <c r="P71" s="17">
        <f t="shared" si="16"/>
        <v>115103.25</v>
      </c>
      <c r="Q71" s="56">
        <f t="shared" si="17"/>
        <v>202741.25</v>
      </c>
      <c r="R71" s="58">
        <f t="shared" si="11"/>
        <v>115104.25</v>
      </c>
    </row>
    <row r="72" spans="1:18" s="1" customFormat="1" ht="11.25">
      <c r="A72" s="26">
        <v>13</v>
      </c>
      <c r="B72" s="1" t="s">
        <v>94</v>
      </c>
      <c r="C72" s="10" t="s">
        <v>101</v>
      </c>
      <c r="D72" s="11">
        <v>874</v>
      </c>
      <c r="E72" s="11"/>
      <c r="F72" s="1" t="s">
        <v>296</v>
      </c>
      <c r="G72" s="41">
        <f t="shared" si="0"/>
        <v>12236</v>
      </c>
      <c r="H72" s="49">
        <f t="shared" si="1"/>
        <v>35500</v>
      </c>
      <c r="I72" s="49">
        <f t="shared" si="2"/>
        <v>25000</v>
      </c>
      <c r="J72" s="7">
        <f t="shared" si="3"/>
        <v>15000</v>
      </c>
      <c r="K72" s="25">
        <f t="shared" si="4"/>
        <v>87736</v>
      </c>
      <c r="L72" s="40">
        <f t="shared" si="5"/>
        <v>28500</v>
      </c>
      <c r="M72" s="40">
        <f t="shared" si="6"/>
        <v>31700</v>
      </c>
      <c r="N72" s="41">
        <f t="shared" si="15"/>
        <v>30371.5</v>
      </c>
      <c r="O72" s="42">
        <f t="shared" si="7"/>
        <v>24775</v>
      </c>
      <c r="P72" s="17">
        <f t="shared" si="16"/>
        <v>115346.5</v>
      </c>
      <c r="Q72" s="56">
        <f t="shared" si="17"/>
        <v>203082.5</v>
      </c>
      <c r="R72" s="58">
        <f t="shared" si="11"/>
        <v>115347.5</v>
      </c>
    </row>
    <row r="73" spans="1:18" s="1" customFormat="1" ht="11.25">
      <c r="A73" s="26">
        <v>14</v>
      </c>
      <c r="B73" s="1" t="s">
        <v>94</v>
      </c>
      <c r="C73" s="10" t="s">
        <v>102</v>
      </c>
      <c r="D73" s="11">
        <v>878</v>
      </c>
      <c r="E73" s="11"/>
      <c r="F73" s="1" t="s">
        <v>297</v>
      </c>
      <c r="G73" s="41">
        <f aca="true" t="shared" si="18" ref="G73:G134">$G$5*D73</f>
        <v>12292</v>
      </c>
      <c r="H73" s="49">
        <f aca="true" t="shared" si="19" ref="H73:H134">$H$5</f>
        <v>35500</v>
      </c>
      <c r="I73" s="49">
        <f aca="true" t="shared" si="20" ref="I73:I134">$I$5</f>
        <v>25000</v>
      </c>
      <c r="J73" s="7">
        <f t="shared" si="3"/>
        <v>15000</v>
      </c>
      <c r="K73" s="25">
        <f t="shared" si="4"/>
        <v>87792</v>
      </c>
      <c r="L73" s="40">
        <f aca="true" t="shared" si="21" ref="L73:L134">$L$5</f>
        <v>28500</v>
      </c>
      <c r="M73" s="40">
        <f aca="true" t="shared" si="22" ref="M73:M134">$M$5</f>
        <v>31700</v>
      </c>
      <c r="N73" s="41">
        <f t="shared" si="15"/>
        <v>30510.5</v>
      </c>
      <c r="O73" s="42">
        <f aca="true" t="shared" si="23" ref="O73:O134">$O$5</f>
        <v>24775</v>
      </c>
      <c r="P73" s="17">
        <f t="shared" si="16"/>
        <v>115485.5</v>
      </c>
      <c r="Q73" s="56">
        <f t="shared" si="17"/>
        <v>203277.5</v>
      </c>
      <c r="R73" s="58">
        <f t="shared" si="11"/>
        <v>115486.5</v>
      </c>
    </row>
    <row r="74" spans="1:18" s="1" customFormat="1" ht="11.25">
      <c r="A74" s="26">
        <v>15</v>
      </c>
      <c r="B74" s="1" t="s">
        <v>94</v>
      </c>
      <c r="C74" s="10" t="s">
        <v>103</v>
      </c>
      <c r="D74" s="11">
        <v>782</v>
      </c>
      <c r="E74" s="11"/>
      <c r="F74" s="1" t="s">
        <v>298</v>
      </c>
      <c r="G74" s="41">
        <f t="shared" si="18"/>
        <v>10948</v>
      </c>
      <c r="H74" s="49">
        <f t="shared" si="19"/>
        <v>35500</v>
      </c>
      <c r="I74" s="49">
        <f t="shared" si="20"/>
        <v>25000</v>
      </c>
      <c r="J74" s="7">
        <f aca="true" t="shared" si="24" ref="J74:J137">$J$5</f>
        <v>15000</v>
      </c>
      <c r="K74" s="25">
        <f aca="true" t="shared" si="25" ref="K74:K137">SUM(G74:J74)</f>
        <v>86448</v>
      </c>
      <c r="L74" s="40">
        <f t="shared" si="21"/>
        <v>28500</v>
      </c>
      <c r="M74" s="40">
        <f t="shared" si="22"/>
        <v>31700</v>
      </c>
      <c r="N74" s="41">
        <f t="shared" si="15"/>
        <v>27174.5</v>
      </c>
      <c r="O74" s="42">
        <f t="shared" si="23"/>
        <v>24775</v>
      </c>
      <c r="P74" s="17">
        <f t="shared" si="16"/>
        <v>112149.5</v>
      </c>
      <c r="Q74" s="56">
        <f t="shared" si="17"/>
        <v>198597.5</v>
      </c>
      <c r="R74" s="58">
        <f t="shared" si="11"/>
        <v>112150.5</v>
      </c>
    </row>
    <row r="75" spans="1:18" s="1" customFormat="1" ht="11.25">
      <c r="A75" s="26">
        <v>16</v>
      </c>
      <c r="B75" s="1" t="s">
        <v>94</v>
      </c>
      <c r="C75" s="10" t="s">
        <v>104</v>
      </c>
      <c r="D75" s="11">
        <v>932</v>
      </c>
      <c r="E75" s="11"/>
      <c r="F75" s="1" t="s">
        <v>299</v>
      </c>
      <c r="G75" s="41">
        <f t="shared" si="18"/>
        <v>13048</v>
      </c>
      <c r="H75" s="49">
        <f t="shared" si="19"/>
        <v>35500</v>
      </c>
      <c r="I75" s="49">
        <f t="shared" si="20"/>
        <v>25000</v>
      </c>
      <c r="J75" s="7">
        <f t="shared" si="24"/>
        <v>15000</v>
      </c>
      <c r="K75" s="25">
        <f t="shared" si="25"/>
        <v>88548</v>
      </c>
      <c r="L75" s="40">
        <f t="shared" si="21"/>
        <v>28500</v>
      </c>
      <c r="M75" s="40">
        <f t="shared" si="22"/>
        <v>31700</v>
      </c>
      <c r="N75" s="41">
        <f>$N$5*D75</f>
        <v>32387</v>
      </c>
      <c r="O75" s="42">
        <f t="shared" si="23"/>
        <v>24775</v>
      </c>
      <c r="P75" s="17">
        <f>SUM(L75:O75)</f>
        <v>117362</v>
      </c>
      <c r="Q75" s="56">
        <f>K75+P75</f>
        <v>205910</v>
      </c>
      <c r="R75" s="58">
        <f t="shared" si="11"/>
        <v>117363</v>
      </c>
    </row>
    <row r="76" spans="1:18" s="1" customFormat="1" ht="11.25">
      <c r="A76" s="26">
        <v>17</v>
      </c>
      <c r="B76" s="1" t="s">
        <v>94</v>
      </c>
      <c r="C76" s="10" t="s">
        <v>105</v>
      </c>
      <c r="D76" s="11">
        <v>948</v>
      </c>
      <c r="E76" s="11"/>
      <c r="F76" s="1" t="s">
        <v>106</v>
      </c>
      <c r="G76" s="41">
        <f t="shared" si="18"/>
        <v>13272</v>
      </c>
      <c r="H76" s="49">
        <f t="shared" si="19"/>
        <v>35500</v>
      </c>
      <c r="I76" s="49">
        <f t="shared" si="20"/>
        <v>25000</v>
      </c>
      <c r="J76" s="7">
        <f t="shared" si="24"/>
        <v>15000</v>
      </c>
      <c r="K76" s="25">
        <f t="shared" si="25"/>
        <v>88772</v>
      </c>
      <c r="L76" s="40">
        <f t="shared" si="21"/>
        <v>28500</v>
      </c>
      <c r="M76" s="40">
        <f t="shared" si="22"/>
        <v>31700</v>
      </c>
      <c r="N76" s="41">
        <f t="shared" si="15"/>
        <v>32943</v>
      </c>
      <c r="O76" s="42">
        <f t="shared" si="23"/>
        <v>24775</v>
      </c>
      <c r="P76" s="17">
        <f t="shared" si="16"/>
        <v>117918</v>
      </c>
      <c r="Q76" s="56">
        <f t="shared" si="17"/>
        <v>206690</v>
      </c>
      <c r="R76" s="58">
        <f t="shared" si="11"/>
        <v>117919</v>
      </c>
    </row>
    <row r="77" spans="1:18" s="1" customFormat="1" ht="11.25">
      <c r="A77" s="26">
        <v>18</v>
      </c>
      <c r="B77" s="1" t="s">
        <v>94</v>
      </c>
      <c r="C77" s="10" t="s">
        <v>276</v>
      </c>
      <c r="D77" s="11">
        <v>930</v>
      </c>
      <c r="E77" s="11"/>
      <c r="F77" s="1" t="s">
        <v>277</v>
      </c>
      <c r="G77" s="41">
        <f t="shared" si="18"/>
        <v>13020</v>
      </c>
      <c r="H77" s="49">
        <f t="shared" si="19"/>
        <v>35500</v>
      </c>
      <c r="I77" s="49">
        <f t="shared" si="20"/>
        <v>25000</v>
      </c>
      <c r="J77" s="7">
        <f t="shared" si="24"/>
        <v>15000</v>
      </c>
      <c r="K77" s="25">
        <f t="shared" si="25"/>
        <v>88520</v>
      </c>
      <c r="L77" s="40">
        <f t="shared" si="21"/>
        <v>28500</v>
      </c>
      <c r="M77" s="40">
        <f t="shared" si="22"/>
        <v>31700</v>
      </c>
      <c r="N77" s="41">
        <f>$N$5*D77</f>
        <v>32317.5</v>
      </c>
      <c r="O77" s="42">
        <f t="shared" si="23"/>
        <v>24775</v>
      </c>
      <c r="P77" s="17">
        <f>SUM(L77:O77)</f>
        <v>117292.5</v>
      </c>
      <c r="Q77" s="56">
        <f>K77+P77</f>
        <v>205812.5</v>
      </c>
      <c r="R77" s="58">
        <f aca="true" t="shared" si="26" ref="R77:R141">Q77-K77+1</f>
        <v>117293.5</v>
      </c>
    </row>
    <row r="78" spans="1:18" s="1" customFormat="1" ht="11.25">
      <c r="A78" s="26">
        <v>19</v>
      </c>
      <c r="B78" s="1" t="s">
        <v>94</v>
      </c>
      <c r="C78" s="10" t="s">
        <v>21</v>
      </c>
      <c r="D78" s="11">
        <v>985</v>
      </c>
      <c r="E78" s="11"/>
      <c r="F78" s="1" t="s">
        <v>261</v>
      </c>
      <c r="G78" s="41">
        <f t="shared" si="18"/>
        <v>13790</v>
      </c>
      <c r="H78" s="49">
        <f t="shared" si="19"/>
        <v>35500</v>
      </c>
      <c r="I78" s="49">
        <f t="shared" si="20"/>
        <v>25000</v>
      </c>
      <c r="J78" s="7">
        <f t="shared" si="24"/>
        <v>15000</v>
      </c>
      <c r="K78" s="25">
        <f t="shared" si="25"/>
        <v>89290</v>
      </c>
      <c r="L78" s="40">
        <f t="shared" si="21"/>
        <v>28500</v>
      </c>
      <c r="M78" s="40">
        <f t="shared" si="22"/>
        <v>31700</v>
      </c>
      <c r="N78" s="41">
        <f t="shared" si="15"/>
        <v>34228.75</v>
      </c>
      <c r="O78" s="42">
        <f t="shared" si="23"/>
        <v>24775</v>
      </c>
      <c r="P78" s="17">
        <f t="shared" si="16"/>
        <v>119203.75</v>
      </c>
      <c r="Q78" s="56">
        <f t="shared" si="17"/>
        <v>208493.75</v>
      </c>
      <c r="R78" s="58">
        <f t="shared" si="26"/>
        <v>119204.75</v>
      </c>
    </row>
    <row r="79" spans="1:18" s="1" customFormat="1" ht="11.25">
      <c r="A79" s="26">
        <v>20</v>
      </c>
      <c r="B79" s="1" t="s">
        <v>94</v>
      </c>
      <c r="C79" s="10" t="s">
        <v>107</v>
      </c>
      <c r="D79" s="11">
        <v>1073</v>
      </c>
      <c r="E79" s="11"/>
      <c r="F79" s="1" t="s">
        <v>262</v>
      </c>
      <c r="G79" s="41">
        <f t="shared" si="18"/>
        <v>15022</v>
      </c>
      <c r="H79" s="49">
        <f t="shared" si="19"/>
        <v>35500</v>
      </c>
      <c r="I79" s="49">
        <f t="shared" si="20"/>
        <v>25000</v>
      </c>
      <c r="J79" s="7">
        <f t="shared" si="24"/>
        <v>15000</v>
      </c>
      <c r="K79" s="25">
        <f t="shared" si="25"/>
        <v>90522</v>
      </c>
      <c r="L79" s="40">
        <f t="shared" si="21"/>
        <v>28500</v>
      </c>
      <c r="M79" s="40">
        <f t="shared" si="22"/>
        <v>31700</v>
      </c>
      <c r="N79" s="41">
        <f t="shared" si="15"/>
        <v>37286.75</v>
      </c>
      <c r="O79" s="42">
        <f t="shared" si="23"/>
        <v>24775</v>
      </c>
      <c r="P79" s="17">
        <f t="shared" si="16"/>
        <v>122261.75</v>
      </c>
      <c r="Q79" s="56">
        <f t="shared" si="17"/>
        <v>212783.75</v>
      </c>
      <c r="R79" s="58">
        <f t="shared" si="26"/>
        <v>122262.75</v>
      </c>
    </row>
    <row r="80" spans="1:18" s="1" customFormat="1" ht="11.25">
      <c r="A80" s="26">
        <v>21</v>
      </c>
      <c r="B80" s="1" t="s">
        <v>94</v>
      </c>
      <c r="C80" s="10" t="s">
        <v>23</v>
      </c>
      <c r="D80" s="11">
        <v>1152</v>
      </c>
      <c r="E80" s="11"/>
      <c r="F80" s="1" t="s">
        <v>108</v>
      </c>
      <c r="G80" s="41">
        <f t="shared" si="18"/>
        <v>16128</v>
      </c>
      <c r="H80" s="49">
        <f t="shared" si="19"/>
        <v>35500</v>
      </c>
      <c r="I80" s="49">
        <f t="shared" si="20"/>
        <v>25000</v>
      </c>
      <c r="J80" s="7">
        <f t="shared" si="24"/>
        <v>15000</v>
      </c>
      <c r="K80" s="25">
        <f t="shared" si="25"/>
        <v>91628</v>
      </c>
      <c r="L80" s="40">
        <f t="shared" si="21"/>
        <v>28500</v>
      </c>
      <c r="M80" s="40">
        <f t="shared" si="22"/>
        <v>31700</v>
      </c>
      <c r="N80" s="41">
        <f t="shared" si="15"/>
        <v>40032</v>
      </c>
      <c r="O80" s="42">
        <f t="shared" si="23"/>
        <v>24775</v>
      </c>
      <c r="P80" s="17">
        <f t="shared" si="16"/>
        <v>125007</v>
      </c>
      <c r="Q80" s="56">
        <f t="shared" si="17"/>
        <v>216635</v>
      </c>
      <c r="R80" s="58">
        <f t="shared" si="26"/>
        <v>125008</v>
      </c>
    </row>
    <row r="81" spans="1:18" s="1" customFormat="1" ht="11.25">
      <c r="A81" s="26">
        <v>22</v>
      </c>
      <c r="B81" s="1" t="s">
        <v>94</v>
      </c>
      <c r="C81" s="10" t="s">
        <v>109</v>
      </c>
      <c r="D81" s="11">
        <v>1275</v>
      </c>
      <c r="E81" s="11"/>
      <c r="F81" s="1" t="s">
        <v>110</v>
      </c>
      <c r="G81" s="41">
        <f t="shared" si="18"/>
        <v>17850</v>
      </c>
      <c r="H81" s="49">
        <f t="shared" si="19"/>
        <v>35500</v>
      </c>
      <c r="I81" s="49">
        <f t="shared" si="20"/>
        <v>25000</v>
      </c>
      <c r="J81" s="7">
        <f t="shared" si="24"/>
        <v>15000</v>
      </c>
      <c r="K81" s="25">
        <f t="shared" si="25"/>
        <v>93350</v>
      </c>
      <c r="L81" s="40">
        <f t="shared" si="21"/>
        <v>28500</v>
      </c>
      <c r="M81" s="40">
        <f t="shared" si="22"/>
        <v>31700</v>
      </c>
      <c r="N81" s="41">
        <f>$N$5*D81</f>
        <v>44306.25</v>
      </c>
      <c r="O81" s="42">
        <f t="shared" si="23"/>
        <v>24775</v>
      </c>
      <c r="P81" s="17">
        <f>SUM(L81:O81)</f>
        <v>129281.25</v>
      </c>
      <c r="Q81" s="56">
        <f>K81+P81</f>
        <v>222631.25</v>
      </c>
      <c r="R81" s="58">
        <f t="shared" si="26"/>
        <v>129282.25</v>
      </c>
    </row>
    <row r="82" spans="1:18" s="1" customFormat="1" ht="11.25">
      <c r="A82" s="26">
        <v>23</v>
      </c>
      <c r="B82" s="1" t="s">
        <v>94</v>
      </c>
      <c r="C82" s="10" t="s">
        <v>269</v>
      </c>
      <c r="D82" s="11">
        <v>1267</v>
      </c>
      <c r="E82" s="11"/>
      <c r="F82" s="1" t="s">
        <v>270</v>
      </c>
      <c r="G82" s="17">
        <f t="shared" si="18"/>
        <v>17738</v>
      </c>
      <c r="H82" s="7">
        <f t="shared" si="19"/>
        <v>35500</v>
      </c>
      <c r="I82" s="7">
        <f t="shared" si="20"/>
        <v>25000</v>
      </c>
      <c r="J82" s="7">
        <f t="shared" si="24"/>
        <v>15000</v>
      </c>
      <c r="K82" s="25">
        <f t="shared" si="25"/>
        <v>93238</v>
      </c>
      <c r="L82" s="16">
        <f t="shared" si="21"/>
        <v>28500</v>
      </c>
      <c r="M82" s="16">
        <f t="shared" si="22"/>
        <v>31700</v>
      </c>
      <c r="N82" s="17">
        <f>$N$5*D82</f>
        <v>44028.25</v>
      </c>
      <c r="O82" s="18">
        <f t="shared" si="23"/>
        <v>24775</v>
      </c>
      <c r="P82" s="17">
        <f>SUM(L82:O82)</f>
        <v>129003.25</v>
      </c>
      <c r="Q82" s="56">
        <f>K82+P82</f>
        <v>222241.25</v>
      </c>
      <c r="R82" s="58">
        <f t="shared" si="26"/>
        <v>129004.25</v>
      </c>
    </row>
    <row r="83" spans="1:18" s="1" customFormat="1" ht="11.25">
      <c r="A83" s="26">
        <v>24</v>
      </c>
      <c r="B83" s="1" t="s">
        <v>94</v>
      </c>
      <c r="C83" s="10" t="s">
        <v>111</v>
      </c>
      <c r="D83" s="11">
        <v>1306</v>
      </c>
      <c r="E83" s="11"/>
      <c r="F83" s="1" t="s">
        <v>112</v>
      </c>
      <c r="G83" s="17">
        <f t="shared" si="18"/>
        <v>18284</v>
      </c>
      <c r="H83" s="7">
        <f t="shared" si="19"/>
        <v>35500</v>
      </c>
      <c r="I83" s="7">
        <f t="shared" si="20"/>
        <v>25000</v>
      </c>
      <c r="J83" s="7">
        <f t="shared" si="24"/>
        <v>15000</v>
      </c>
      <c r="K83" s="25">
        <f t="shared" si="25"/>
        <v>93784</v>
      </c>
      <c r="L83" s="16">
        <f t="shared" si="21"/>
        <v>28500</v>
      </c>
      <c r="M83" s="16">
        <f t="shared" si="22"/>
        <v>31700</v>
      </c>
      <c r="N83" s="17">
        <f>$N$5*D83</f>
        <v>45383.5</v>
      </c>
      <c r="O83" s="18">
        <f t="shared" si="23"/>
        <v>24775</v>
      </c>
      <c r="P83" s="17">
        <f>SUM(L83:O83)</f>
        <v>130358.5</v>
      </c>
      <c r="Q83" s="56">
        <f>K83+P83</f>
        <v>224142.5</v>
      </c>
      <c r="R83" s="58">
        <f t="shared" si="26"/>
        <v>130359.5</v>
      </c>
    </row>
    <row r="84" spans="1:18" s="1" customFormat="1" ht="11.25">
      <c r="A84" s="26">
        <v>25</v>
      </c>
      <c r="B84" s="1" t="s">
        <v>94</v>
      </c>
      <c r="C84" s="10" t="s">
        <v>113</v>
      </c>
      <c r="D84" s="28">
        <v>1889</v>
      </c>
      <c r="E84" s="11"/>
      <c r="F84" s="1" t="s">
        <v>317</v>
      </c>
      <c r="G84" s="17">
        <f t="shared" si="18"/>
        <v>26446</v>
      </c>
      <c r="H84" s="7">
        <f t="shared" si="19"/>
        <v>35500</v>
      </c>
      <c r="I84" s="7">
        <f t="shared" si="20"/>
        <v>25000</v>
      </c>
      <c r="J84" s="7">
        <f t="shared" si="24"/>
        <v>15000</v>
      </c>
      <c r="K84" s="25">
        <f t="shared" si="25"/>
        <v>101946</v>
      </c>
      <c r="L84" s="16">
        <f t="shared" si="21"/>
        <v>28500</v>
      </c>
      <c r="M84" s="16">
        <f t="shared" si="22"/>
        <v>31700</v>
      </c>
      <c r="N84" s="17">
        <f t="shared" si="15"/>
        <v>65642.75</v>
      </c>
      <c r="O84" s="18">
        <f t="shared" si="23"/>
        <v>24775</v>
      </c>
      <c r="P84" s="17">
        <f t="shared" si="16"/>
        <v>150617.75</v>
      </c>
      <c r="Q84" s="56">
        <f t="shared" si="17"/>
        <v>252563.75</v>
      </c>
      <c r="R84" s="58">
        <f>Q84-K84+1946</f>
        <v>152563.75</v>
      </c>
    </row>
    <row r="85" spans="1:18" s="1" customFormat="1" ht="11.25">
      <c r="A85" s="26">
        <v>26</v>
      </c>
      <c r="B85" s="1" t="s">
        <v>94</v>
      </c>
      <c r="C85" s="10" t="s">
        <v>114</v>
      </c>
      <c r="D85" s="11">
        <v>1450</v>
      </c>
      <c r="E85" s="11"/>
      <c r="F85" s="1" t="s">
        <v>115</v>
      </c>
      <c r="G85" s="17">
        <f t="shared" si="18"/>
        <v>20300</v>
      </c>
      <c r="H85" s="7">
        <f t="shared" si="19"/>
        <v>35500</v>
      </c>
      <c r="I85" s="7">
        <f t="shared" si="20"/>
        <v>25000</v>
      </c>
      <c r="J85" s="7">
        <f t="shared" si="24"/>
        <v>15000</v>
      </c>
      <c r="K85" s="25">
        <f t="shared" si="25"/>
        <v>95800</v>
      </c>
      <c r="L85" s="16">
        <f t="shared" si="21"/>
        <v>28500</v>
      </c>
      <c r="M85" s="16">
        <f t="shared" si="22"/>
        <v>31700</v>
      </c>
      <c r="N85" s="17">
        <f t="shared" si="15"/>
        <v>50387.5</v>
      </c>
      <c r="O85" s="18">
        <f t="shared" si="23"/>
        <v>24775</v>
      </c>
      <c r="P85" s="17">
        <f t="shared" si="16"/>
        <v>135362.5</v>
      </c>
      <c r="Q85" s="56">
        <f t="shared" si="17"/>
        <v>231162.5</v>
      </c>
      <c r="R85" s="58">
        <f t="shared" si="26"/>
        <v>135363.5</v>
      </c>
    </row>
    <row r="86" spans="1:18" s="1" customFormat="1" ht="11.25">
      <c r="A86" s="26">
        <v>27</v>
      </c>
      <c r="B86" s="1" t="s">
        <v>94</v>
      </c>
      <c r="C86" s="10" t="s">
        <v>116</v>
      </c>
      <c r="D86" s="11">
        <v>1020</v>
      </c>
      <c r="E86" s="11"/>
      <c r="F86" s="1" t="s">
        <v>117</v>
      </c>
      <c r="G86" s="17">
        <f t="shared" si="18"/>
        <v>14280</v>
      </c>
      <c r="H86" s="7">
        <f t="shared" si="19"/>
        <v>35500</v>
      </c>
      <c r="I86" s="7">
        <f t="shared" si="20"/>
        <v>25000</v>
      </c>
      <c r="J86" s="7">
        <f t="shared" si="24"/>
        <v>15000</v>
      </c>
      <c r="K86" s="25">
        <f t="shared" si="25"/>
        <v>89780</v>
      </c>
      <c r="L86" s="16">
        <f t="shared" si="21"/>
        <v>28500</v>
      </c>
      <c r="M86" s="16">
        <f t="shared" si="22"/>
        <v>31700</v>
      </c>
      <c r="N86" s="17">
        <f t="shared" si="15"/>
        <v>35445</v>
      </c>
      <c r="O86" s="18">
        <f t="shared" si="23"/>
        <v>24775</v>
      </c>
      <c r="P86" s="17">
        <f t="shared" si="16"/>
        <v>120420</v>
      </c>
      <c r="Q86" s="56">
        <f t="shared" si="17"/>
        <v>210200</v>
      </c>
      <c r="R86" s="58">
        <f t="shared" si="26"/>
        <v>120421</v>
      </c>
    </row>
    <row r="87" spans="1:18" s="1" customFormat="1" ht="11.25">
      <c r="A87" s="26">
        <v>28</v>
      </c>
      <c r="B87" s="1" t="s">
        <v>94</v>
      </c>
      <c r="C87" s="10" t="s">
        <v>118</v>
      </c>
      <c r="D87" s="11">
        <v>1038</v>
      </c>
      <c r="E87" s="11"/>
      <c r="F87" s="1" t="s">
        <v>119</v>
      </c>
      <c r="G87" s="17">
        <f t="shared" si="18"/>
        <v>14532</v>
      </c>
      <c r="H87" s="7">
        <f t="shared" si="19"/>
        <v>35500</v>
      </c>
      <c r="I87" s="7">
        <f t="shared" si="20"/>
        <v>25000</v>
      </c>
      <c r="J87" s="7">
        <f t="shared" si="24"/>
        <v>15000</v>
      </c>
      <c r="K87" s="25">
        <f t="shared" si="25"/>
        <v>90032</v>
      </c>
      <c r="L87" s="16">
        <f t="shared" si="21"/>
        <v>28500</v>
      </c>
      <c r="M87" s="16">
        <f t="shared" si="22"/>
        <v>31700</v>
      </c>
      <c r="N87" s="17">
        <f t="shared" si="15"/>
        <v>36070.5</v>
      </c>
      <c r="O87" s="18">
        <f t="shared" si="23"/>
        <v>24775</v>
      </c>
      <c r="P87" s="17">
        <f t="shared" si="16"/>
        <v>121045.5</v>
      </c>
      <c r="Q87" s="56">
        <f t="shared" si="17"/>
        <v>211077.5</v>
      </c>
      <c r="R87" s="58">
        <f t="shared" si="26"/>
        <v>121046.5</v>
      </c>
    </row>
    <row r="88" spans="1:18" s="1" customFormat="1" ht="11.25">
      <c r="A88" s="26">
        <v>29</v>
      </c>
      <c r="B88" s="1" t="s">
        <v>94</v>
      </c>
      <c r="C88" s="10" t="s">
        <v>120</v>
      </c>
      <c r="D88" s="11">
        <v>1051</v>
      </c>
      <c r="E88" s="11"/>
      <c r="F88" s="1" t="s">
        <v>121</v>
      </c>
      <c r="G88" s="17">
        <f t="shared" si="18"/>
        <v>14714</v>
      </c>
      <c r="H88" s="7">
        <f t="shared" si="19"/>
        <v>35500</v>
      </c>
      <c r="I88" s="7">
        <f t="shared" si="20"/>
        <v>25000</v>
      </c>
      <c r="J88" s="7">
        <f t="shared" si="24"/>
        <v>15000</v>
      </c>
      <c r="K88" s="25">
        <f t="shared" si="25"/>
        <v>90214</v>
      </c>
      <c r="L88" s="16">
        <f t="shared" si="21"/>
        <v>28500</v>
      </c>
      <c r="M88" s="16">
        <f t="shared" si="22"/>
        <v>31700</v>
      </c>
      <c r="N88" s="17">
        <f t="shared" si="15"/>
        <v>36522.25</v>
      </c>
      <c r="O88" s="18">
        <f t="shared" si="23"/>
        <v>24775</v>
      </c>
      <c r="P88" s="17">
        <f t="shared" si="16"/>
        <v>121497.25</v>
      </c>
      <c r="Q88" s="56">
        <f t="shared" si="17"/>
        <v>211711.25</v>
      </c>
      <c r="R88" s="58">
        <f t="shared" si="26"/>
        <v>121498.25</v>
      </c>
    </row>
    <row r="89" spans="1:18" s="1" customFormat="1" ht="11.25">
      <c r="A89" s="26">
        <v>30</v>
      </c>
      <c r="B89" s="1" t="s">
        <v>94</v>
      </c>
      <c r="C89" s="10" t="s">
        <v>122</v>
      </c>
      <c r="D89" s="11">
        <v>975</v>
      </c>
      <c r="E89" s="11"/>
      <c r="F89" s="1" t="s">
        <v>123</v>
      </c>
      <c r="G89" s="17">
        <f t="shared" si="18"/>
        <v>13650</v>
      </c>
      <c r="H89" s="7">
        <f t="shared" si="19"/>
        <v>35500</v>
      </c>
      <c r="I89" s="7">
        <f t="shared" si="20"/>
        <v>25000</v>
      </c>
      <c r="J89" s="7">
        <f t="shared" si="24"/>
        <v>15000</v>
      </c>
      <c r="K89" s="25">
        <f t="shared" si="25"/>
        <v>89150</v>
      </c>
      <c r="L89" s="16">
        <f t="shared" si="21"/>
        <v>28500</v>
      </c>
      <c r="M89" s="16">
        <f t="shared" si="22"/>
        <v>31700</v>
      </c>
      <c r="N89" s="17">
        <f t="shared" si="15"/>
        <v>33881.25</v>
      </c>
      <c r="O89" s="18">
        <f t="shared" si="23"/>
        <v>24775</v>
      </c>
      <c r="P89" s="17">
        <f t="shared" si="16"/>
        <v>118856.25</v>
      </c>
      <c r="Q89" s="56">
        <f t="shared" si="17"/>
        <v>208006.25</v>
      </c>
      <c r="R89" s="58">
        <f t="shared" si="26"/>
        <v>118857.25</v>
      </c>
    </row>
    <row r="90" spans="1:18" s="1" customFormat="1" ht="11.25">
      <c r="A90" s="26">
        <v>31</v>
      </c>
      <c r="B90" s="1" t="s">
        <v>94</v>
      </c>
      <c r="C90" s="10" t="s">
        <v>124</v>
      </c>
      <c r="D90" s="28">
        <v>1028</v>
      </c>
      <c r="E90" s="11"/>
      <c r="F90" s="1" t="s">
        <v>125</v>
      </c>
      <c r="G90" s="17">
        <f t="shared" si="18"/>
        <v>14392</v>
      </c>
      <c r="H90" s="7">
        <f t="shared" si="19"/>
        <v>35500</v>
      </c>
      <c r="I90" s="7">
        <f t="shared" si="20"/>
        <v>25000</v>
      </c>
      <c r="J90" s="7">
        <f t="shared" si="24"/>
        <v>15000</v>
      </c>
      <c r="K90" s="25">
        <f t="shared" si="25"/>
        <v>89892</v>
      </c>
      <c r="L90" s="16">
        <f t="shared" si="21"/>
        <v>28500</v>
      </c>
      <c r="M90" s="16">
        <f t="shared" si="22"/>
        <v>31700</v>
      </c>
      <c r="N90" s="17">
        <f t="shared" si="15"/>
        <v>35723</v>
      </c>
      <c r="O90" s="18">
        <f t="shared" si="23"/>
        <v>24775</v>
      </c>
      <c r="P90" s="17">
        <f t="shared" si="16"/>
        <v>120698</v>
      </c>
      <c r="Q90" s="56">
        <f t="shared" si="17"/>
        <v>210590</v>
      </c>
      <c r="R90" s="58">
        <f t="shared" si="26"/>
        <v>120699</v>
      </c>
    </row>
    <row r="91" spans="3:18" s="1" customFormat="1" ht="11.25">
      <c r="C91" s="10"/>
      <c r="D91" s="28"/>
      <c r="E91" s="11"/>
      <c r="G91" s="41"/>
      <c r="H91" s="49"/>
      <c r="I91" s="49"/>
      <c r="J91" s="7"/>
      <c r="K91" s="25"/>
      <c r="L91" s="40"/>
      <c r="M91" s="40"/>
      <c r="N91" s="41"/>
      <c r="O91" s="42"/>
      <c r="P91" s="17"/>
      <c r="Q91" s="22"/>
      <c r="R91" s="58"/>
    </row>
    <row r="92" spans="3:18" s="1" customFormat="1" ht="11.25">
      <c r="C92" s="10"/>
      <c r="D92" s="11"/>
      <c r="E92" s="11"/>
      <c r="G92" s="41"/>
      <c r="H92" s="49"/>
      <c r="I92" s="49"/>
      <c r="J92" s="7"/>
      <c r="K92" s="25"/>
      <c r="L92" s="40"/>
      <c r="M92" s="40"/>
      <c r="N92" s="41"/>
      <c r="O92" s="42"/>
      <c r="P92" s="17"/>
      <c r="Q92" s="22"/>
      <c r="R92" s="58"/>
    </row>
    <row r="93" spans="1:18" s="1" customFormat="1" ht="11.25">
      <c r="A93" s="29" t="s">
        <v>255</v>
      </c>
      <c r="C93" s="10"/>
      <c r="D93" s="11"/>
      <c r="E93" s="11"/>
      <c r="G93" s="41"/>
      <c r="H93" s="49"/>
      <c r="I93" s="49"/>
      <c r="J93" s="7"/>
      <c r="K93" s="25"/>
      <c r="L93" s="40"/>
      <c r="M93" s="40"/>
      <c r="N93" s="41"/>
      <c r="O93" s="42"/>
      <c r="P93" s="17"/>
      <c r="Q93" s="22"/>
      <c r="R93" s="58"/>
    </row>
    <row r="94" spans="1:18" s="51" customFormat="1" ht="11.25">
      <c r="A94" s="26">
        <v>1</v>
      </c>
      <c r="B94" s="1" t="s">
        <v>66</v>
      </c>
      <c r="C94" s="10" t="s">
        <v>67</v>
      </c>
      <c r="D94" s="11">
        <v>1167</v>
      </c>
      <c r="E94" s="11"/>
      <c r="F94" s="1" t="s">
        <v>273</v>
      </c>
      <c r="G94" s="17">
        <f t="shared" si="18"/>
        <v>16338</v>
      </c>
      <c r="H94" s="7">
        <f t="shared" si="19"/>
        <v>35500</v>
      </c>
      <c r="I94" s="7">
        <f t="shared" si="20"/>
        <v>25000</v>
      </c>
      <c r="J94" s="7">
        <f t="shared" si="24"/>
        <v>15000</v>
      </c>
      <c r="K94" s="25">
        <f t="shared" si="25"/>
        <v>91838</v>
      </c>
      <c r="L94" s="16">
        <f t="shared" si="21"/>
        <v>28500</v>
      </c>
      <c r="M94" s="16">
        <f t="shared" si="22"/>
        <v>31700</v>
      </c>
      <c r="N94" s="17">
        <f>$N$5*D94</f>
        <v>40553.25</v>
      </c>
      <c r="O94" s="18">
        <f t="shared" si="23"/>
        <v>24775</v>
      </c>
      <c r="P94" s="17">
        <f>SUM(L94:O94)</f>
        <v>125528.25</v>
      </c>
      <c r="Q94" s="56">
        <f>K94+P94</f>
        <v>217366.25</v>
      </c>
      <c r="R94" s="58">
        <f t="shared" si="26"/>
        <v>125529.25</v>
      </c>
    </row>
    <row r="95" spans="1:18" s="51" customFormat="1" ht="11.25">
      <c r="A95" s="26">
        <v>2</v>
      </c>
      <c r="B95" s="1" t="s">
        <v>66</v>
      </c>
      <c r="C95" s="10" t="s">
        <v>68</v>
      </c>
      <c r="D95" s="11">
        <v>859</v>
      </c>
      <c r="E95" s="11"/>
      <c r="F95" s="1" t="s">
        <v>290</v>
      </c>
      <c r="G95" s="17">
        <f t="shared" si="18"/>
        <v>12026</v>
      </c>
      <c r="H95" s="7">
        <f t="shared" si="19"/>
        <v>35500</v>
      </c>
      <c r="I95" s="7">
        <f t="shared" si="20"/>
        <v>25000</v>
      </c>
      <c r="J95" s="7">
        <f t="shared" si="24"/>
        <v>15000</v>
      </c>
      <c r="K95" s="25">
        <f t="shared" si="25"/>
        <v>87526</v>
      </c>
      <c r="L95" s="16">
        <f t="shared" si="21"/>
        <v>28500</v>
      </c>
      <c r="M95" s="16">
        <f t="shared" si="22"/>
        <v>31700</v>
      </c>
      <c r="N95" s="17">
        <f>$N$5*D95</f>
        <v>29850.25</v>
      </c>
      <c r="O95" s="18">
        <f t="shared" si="23"/>
        <v>24775</v>
      </c>
      <c r="P95" s="17">
        <f>SUM(L95:O95)</f>
        <v>114825.25</v>
      </c>
      <c r="Q95" s="56">
        <f>K95+P95</f>
        <v>202351.25</v>
      </c>
      <c r="R95" s="58">
        <f t="shared" si="26"/>
        <v>114826.25</v>
      </c>
    </row>
    <row r="96" spans="1:18" s="51" customFormat="1" ht="11.25">
      <c r="A96" s="26">
        <v>3</v>
      </c>
      <c r="B96" s="1" t="s">
        <v>66</v>
      </c>
      <c r="C96" s="10" t="s">
        <v>69</v>
      </c>
      <c r="D96" s="11">
        <v>928</v>
      </c>
      <c r="E96" s="11"/>
      <c r="F96" s="1" t="s">
        <v>291</v>
      </c>
      <c r="G96" s="17">
        <f t="shared" si="18"/>
        <v>12992</v>
      </c>
      <c r="H96" s="7">
        <f t="shared" si="19"/>
        <v>35500</v>
      </c>
      <c r="I96" s="7">
        <f t="shared" si="20"/>
        <v>25000</v>
      </c>
      <c r="J96" s="7">
        <f t="shared" si="24"/>
        <v>15000</v>
      </c>
      <c r="K96" s="25">
        <f t="shared" si="25"/>
        <v>88492</v>
      </c>
      <c r="L96" s="16">
        <f t="shared" si="21"/>
        <v>28500</v>
      </c>
      <c r="M96" s="16">
        <f t="shared" si="22"/>
        <v>31700</v>
      </c>
      <c r="N96" s="17">
        <f>$N$5*D96</f>
        <v>32248</v>
      </c>
      <c r="O96" s="18">
        <f t="shared" si="23"/>
        <v>24775</v>
      </c>
      <c r="P96" s="17">
        <f>SUM(L96:O96)</f>
        <v>117223</v>
      </c>
      <c r="Q96" s="56">
        <f>K96+P96</f>
        <v>205715</v>
      </c>
      <c r="R96" s="58">
        <f t="shared" si="26"/>
        <v>117224</v>
      </c>
    </row>
    <row r="97" spans="1:18" s="51" customFormat="1" ht="11.25">
      <c r="A97" s="26">
        <v>4</v>
      </c>
      <c r="B97" s="1" t="s">
        <v>66</v>
      </c>
      <c r="C97" s="10" t="s">
        <v>70</v>
      </c>
      <c r="D97" s="11">
        <v>1061</v>
      </c>
      <c r="E97" s="11"/>
      <c r="F97" s="1" t="s">
        <v>272</v>
      </c>
      <c r="G97" s="17">
        <f t="shared" si="18"/>
        <v>14854</v>
      </c>
      <c r="H97" s="7">
        <f t="shared" si="19"/>
        <v>35500</v>
      </c>
      <c r="I97" s="7">
        <f t="shared" si="20"/>
        <v>25000</v>
      </c>
      <c r="J97" s="7">
        <f t="shared" si="24"/>
        <v>15000</v>
      </c>
      <c r="K97" s="25">
        <f t="shared" si="25"/>
        <v>90354</v>
      </c>
      <c r="L97" s="16">
        <f t="shared" si="21"/>
        <v>28500</v>
      </c>
      <c r="M97" s="16">
        <f t="shared" si="22"/>
        <v>31700</v>
      </c>
      <c r="N97" s="17">
        <f>$N$5*D97</f>
        <v>36869.75</v>
      </c>
      <c r="O97" s="18">
        <f t="shared" si="23"/>
        <v>24775</v>
      </c>
      <c r="P97" s="17">
        <f>SUM(L97:O97)</f>
        <v>121844.75</v>
      </c>
      <c r="Q97" s="56">
        <f>K97+P97</f>
        <v>212198.75</v>
      </c>
      <c r="R97" s="58">
        <f t="shared" si="26"/>
        <v>121845.75</v>
      </c>
    </row>
    <row r="98" spans="1:18" s="1" customFormat="1" ht="11.25">
      <c r="A98" s="26"/>
      <c r="C98" s="10"/>
      <c r="D98" s="11"/>
      <c r="E98" s="11"/>
      <c r="G98" s="17"/>
      <c r="H98" s="7"/>
      <c r="I98" s="7"/>
      <c r="J98" s="7"/>
      <c r="K98" s="25"/>
      <c r="L98" s="16"/>
      <c r="M98" s="16"/>
      <c r="N98" s="17"/>
      <c r="O98" s="18"/>
      <c r="P98" s="17"/>
      <c r="Q98" s="22"/>
      <c r="R98" s="58"/>
    </row>
    <row r="99" spans="3:18" s="1" customFormat="1" ht="11.25">
      <c r="C99" s="10"/>
      <c r="D99" s="11"/>
      <c r="E99" s="11"/>
      <c r="G99" s="17"/>
      <c r="H99" s="7"/>
      <c r="I99" s="7"/>
      <c r="J99" s="7"/>
      <c r="K99" s="25"/>
      <c r="L99" s="16"/>
      <c r="M99" s="16"/>
      <c r="N99" s="17"/>
      <c r="O99" s="18"/>
      <c r="P99" s="17"/>
      <c r="Q99" s="22"/>
      <c r="R99" s="58"/>
    </row>
    <row r="100" spans="1:18" s="1" customFormat="1" ht="11.25">
      <c r="A100" s="29" t="s">
        <v>249</v>
      </c>
      <c r="C100" s="10"/>
      <c r="D100" s="11"/>
      <c r="E100" s="11"/>
      <c r="G100" s="41"/>
      <c r="H100" s="49"/>
      <c r="I100" s="49"/>
      <c r="J100" s="7"/>
      <c r="K100" s="25"/>
      <c r="L100" s="40"/>
      <c r="M100" s="40"/>
      <c r="N100" s="41"/>
      <c r="O100" s="42"/>
      <c r="P100" s="17"/>
      <c r="Q100" s="22"/>
      <c r="R100" s="58"/>
    </row>
    <row r="101" spans="1:18" s="51" customFormat="1" ht="11.25">
      <c r="A101" s="26">
        <v>1</v>
      </c>
      <c r="B101" s="1" t="s">
        <v>71</v>
      </c>
      <c r="C101" s="10" t="s">
        <v>72</v>
      </c>
      <c r="D101" s="11">
        <v>1143</v>
      </c>
      <c r="E101" s="11"/>
      <c r="F101" s="1" t="s">
        <v>73</v>
      </c>
      <c r="G101" s="17">
        <f t="shared" si="18"/>
        <v>16002</v>
      </c>
      <c r="H101" s="7">
        <f t="shared" si="19"/>
        <v>35500</v>
      </c>
      <c r="I101" s="7">
        <f t="shared" si="20"/>
        <v>25000</v>
      </c>
      <c r="J101" s="7">
        <f t="shared" si="24"/>
        <v>15000</v>
      </c>
      <c r="K101" s="25">
        <f t="shared" si="25"/>
        <v>91502</v>
      </c>
      <c r="L101" s="16">
        <f t="shared" si="21"/>
        <v>28500</v>
      </c>
      <c r="M101" s="16">
        <f t="shared" si="22"/>
        <v>31700</v>
      </c>
      <c r="N101" s="17">
        <f>$N$5*D101</f>
        <v>39719.25</v>
      </c>
      <c r="O101" s="18">
        <f t="shared" si="23"/>
        <v>24775</v>
      </c>
      <c r="P101" s="17">
        <f>SUM(L101:O101)</f>
        <v>124694.25</v>
      </c>
      <c r="Q101" s="56">
        <f>K101+P101</f>
        <v>216196.25</v>
      </c>
      <c r="R101" s="58">
        <f t="shared" si="26"/>
        <v>124695.25</v>
      </c>
    </row>
    <row r="102" spans="1:18" s="51" customFormat="1" ht="11.25">
      <c r="A102" s="26">
        <v>2</v>
      </c>
      <c r="B102" s="1" t="s">
        <v>71</v>
      </c>
      <c r="C102" s="10" t="s">
        <v>74</v>
      </c>
      <c r="D102" s="11">
        <v>1331</v>
      </c>
      <c r="E102" s="11"/>
      <c r="F102" s="1" t="s">
        <v>75</v>
      </c>
      <c r="G102" s="17">
        <f t="shared" si="18"/>
        <v>18634</v>
      </c>
      <c r="H102" s="7">
        <f t="shared" si="19"/>
        <v>35500</v>
      </c>
      <c r="I102" s="7">
        <f t="shared" si="20"/>
        <v>25000</v>
      </c>
      <c r="J102" s="7">
        <f t="shared" si="24"/>
        <v>15000</v>
      </c>
      <c r="K102" s="25">
        <f t="shared" si="25"/>
        <v>94134</v>
      </c>
      <c r="L102" s="16">
        <f t="shared" si="21"/>
        <v>28500</v>
      </c>
      <c r="M102" s="16">
        <f t="shared" si="22"/>
        <v>31700</v>
      </c>
      <c r="N102" s="17">
        <f>$N$5*D102</f>
        <v>46252.25</v>
      </c>
      <c r="O102" s="18">
        <f t="shared" si="23"/>
        <v>24775</v>
      </c>
      <c r="P102" s="17">
        <f>SUM(L102:O102)</f>
        <v>131227.25</v>
      </c>
      <c r="Q102" s="56">
        <f>K102+P102</f>
        <v>225361.25</v>
      </c>
      <c r="R102" s="58">
        <f t="shared" si="26"/>
        <v>131228.25</v>
      </c>
    </row>
    <row r="103" spans="1:18" s="51" customFormat="1" ht="11.25">
      <c r="A103" s="26">
        <v>3</v>
      </c>
      <c r="B103" s="1" t="s">
        <v>71</v>
      </c>
      <c r="C103" s="10" t="s">
        <v>76</v>
      </c>
      <c r="D103" s="11">
        <v>1007</v>
      </c>
      <c r="E103" s="11"/>
      <c r="F103" s="1" t="s">
        <v>77</v>
      </c>
      <c r="G103" s="17">
        <f t="shared" si="18"/>
        <v>14098</v>
      </c>
      <c r="H103" s="7">
        <f t="shared" si="19"/>
        <v>35500</v>
      </c>
      <c r="I103" s="7">
        <f t="shared" si="20"/>
        <v>25000</v>
      </c>
      <c r="J103" s="7">
        <f t="shared" si="24"/>
        <v>15000</v>
      </c>
      <c r="K103" s="25">
        <f t="shared" si="25"/>
        <v>89598</v>
      </c>
      <c r="L103" s="16">
        <f t="shared" si="21"/>
        <v>28500</v>
      </c>
      <c r="M103" s="16">
        <f t="shared" si="22"/>
        <v>31700</v>
      </c>
      <c r="N103" s="17">
        <f>$N$5*D103</f>
        <v>34993.25</v>
      </c>
      <c r="O103" s="18">
        <f t="shared" si="23"/>
        <v>24775</v>
      </c>
      <c r="P103" s="17">
        <f>SUM(L103:O103)</f>
        <v>119968.25</v>
      </c>
      <c r="Q103" s="56">
        <f>K103+P103</f>
        <v>209566.25</v>
      </c>
      <c r="R103" s="58">
        <f t="shared" si="26"/>
        <v>119969.25</v>
      </c>
    </row>
    <row r="104" spans="1:18" s="51" customFormat="1" ht="11.25">
      <c r="A104" s="26">
        <v>4</v>
      </c>
      <c r="B104" s="1" t="s">
        <v>71</v>
      </c>
      <c r="C104" s="10" t="s">
        <v>78</v>
      </c>
      <c r="D104" s="11">
        <v>956</v>
      </c>
      <c r="E104" s="11"/>
      <c r="F104" s="1" t="s">
        <v>79</v>
      </c>
      <c r="G104" s="17">
        <f t="shared" si="18"/>
        <v>13384</v>
      </c>
      <c r="H104" s="7">
        <f t="shared" si="19"/>
        <v>35500</v>
      </c>
      <c r="I104" s="7">
        <f t="shared" si="20"/>
        <v>25000</v>
      </c>
      <c r="J104" s="7">
        <f t="shared" si="24"/>
        <v>15000</v>
      </c>
      <c r="K104" s="25">
        <f t="shared" si="25"/>
        <v>88884</v>
      </c>
      <c r="L104" s="16">
        <f t="shared" si="21"/>
        <v>28500</v>
      </c>
      <c r="M104" s="16">
        <f t="shared" si="22"/>
        <v>31700</v>
      </c>
      <c r="N104" s="17">
        <f>$N$5*D104</f>
        <v>33221</v>
      </c>
      <c r="O104" s="18">
        <f t="shared" si="23"/>
        <v>24775</v>
      </c>
      <c r="P104" s="17">
        <f>SUM(L104:O104)</f>
        <v>118196</v>
      </c>
      <c r="Q104" s="56">
        <f>K104+P104</f>
        <v>207080</v>
      </c>
      <c r="R104" s="58">
        <f t="shared" si="26"/>
        <v>118197</v>
      </c>
    </row>
    <row r="105" spans="1:18" s="51" customFormat="1" ht="11.25">
      <c r="A105" s="26">
        <v>5</v>
      </c>
      <c r="B105" s="1" t="s">
        <v>71</v>
      </c>
      <c r="C105" s="10" t="s">
        <v>80</v>
      </c>
      <c r="D105" s="28">
        <v>912</v>
      </c>
      <c r="E105" s="11"/>
      <c r="F105" s="1" t="s">
        <v>81</v>
      </c>
      <c r="G105" s="17">
        <f t="shared" si="18"/>
        <v>12768</v>
      </c>
      <c r="H105" s="7">
        <f t="shared" si="19"/>
        <v>35500</v>
      </c>
      <c r="I105" s="7">
        <f t="shared" si="20"/>
        <v>25000</v>
      </c>
      <c r="J105" s="7">
        <f t="shared" si="24"/>
        <v>15000</v>
      </c>
      <c r="K105" s="25">
        <f t="shared" si="25"/>
        <v>88268</v>
      </c>
      <c r="L105" s="16">
        <f t="shared" si="21"/>
        <v>28500</v>
      </c>
      <c r="M105" s="16">
        <f t="shared" si="22"/>
        <v>31700</v>
      </c>
      <c r="N105" s="17">
        <f>$N$5*D105</f>
        <v>31692</v>
      </c>
      <c r="O105" s="18">
        <f t="shared" si="23"/>
        <v>24775</v>
      </c>
      <c r="P105" s="17">
        <f>SUM(L105:O105)</f>
        <v>116667</v>
      </c>
      <c r="Q105" s="56">
        <f>K105+P105</f>
        <v>204935</v>
      </c>
      <c r="R105" s="58">
        <f t="shared" si="26"/>
        <v>116668</v>
      </c>
    </row>
    <row r="106" spans="1:18" s="1" customFormat="1" ht="11.25">
      <c r="A106" s="26"/>
      <c r="C106" s="10"/>
      <c r="D106" s="28"/>
      <c r="E106" s="11"/>
      <c r="G106" s="17">
        <f t="shared" si="18"/>
        <v>0</v>
      </c>
      <c r="H106" s="7"/>
      <c r="I106" s="7"/>
      <c r="J106" s="7"/>
      <c r="K106" s="25"/>
      <c r="L106" s="16"/>
      <c r="M106" s="16"/>
      <c r="N106" s="17"/>
      <c r="O106" s="18"/>
      <c r="P106" s="17"/>
      <c r="Q106" s="22"/>
      <c r="R106" s="58"/>
    </row>
    <row r="107" spans="3:18" s="1" customFormat="1" ht="11.25">
      <c r="C107" s="10"/>
      <c r="D107" s="11"/>
      <c r="E107" s="11"/>
      <c r="G107" s="41"/>
      <c r="H107" s="49"/>
      <c r="I107" s="49"/>
      <c r="J107" s="7"/>
      <c r="K107" s="25"/>
      <c r="L107" s="40"/>
      <c r="M107" s="40"/>
      <c r="N107" s="41"/>
      <c r="O107" s="42"/>
      <c r="P107" s="17"/>
      <c r="Q107" s="22"/>
      <c r="R107" s="58"/>
    </row>
    <row r="108" spans="1:18" s="1" customFormat="1" ht="11.25">
      <c r="A108" s="29" t="s">
        <v>251</v>
      </c>
      <c r="C108" s="10"/>
      <c r="D108" s="11"/>
      <c r="E108" s="11"/>
      <c r="G108" s="41"/>
      <c r="H108" s="49"/>
      <c r="I108" s="49"/>
      <c r="J108" s="7"/>
      <c r="K108" s="25"/>
      <c r="L108" s="40"/>
      <c r="M108" s="40"/>
      <c r="N108" s="41"/>
      <c r="O108" s="42"/>
      <c r="P108" s="17"/>
      <c r="Q108" s="22"/>
      <c r="R108" s="58"/>
    </row>
    <row r="109" spans="1:18" s="51" customFormat="1" ht="11.25">
      <c r="A109" s="26">
        <v>1</v>
      </c>
      <c r="B109" s="1" t="s">
        <v>126</v>
      </c>
      <c r="C109" s="10" t="s">
        <v>127</v>
      </c>
      <c r="D109" s="11">
        <v>955</v>
      </c>
      <c r="E109" s="11"/>
      <c r="F109" s="1" t="s">
        <v>274</v>
      </c>
      <c r="G109" s="17">
        <f t="shared" si="18"/>
        <v>13370</v>
      </c>
      <c r="H109" s="7">
        <f t="shared" si="19"/>
        <v>35500</v>
      </c>
      <c r="I109" s="7">
        <f t="shared" si="20"/>
        <v>25000</v>
      </c>
      <c r="J109" s="7">
        <f t="shared" si="24"/>
        <v>15000</v>
      </c>
      <c r="K109" s="25">
        <f t="shared" si="25"/>
        <v>88870</v>
      </c>
      <c r="L109" s="16">
        <f t="shared" si="21"/>
        <v>28500</v>
      </c>
      <c r="M109" s="16">
        <f t="shared" si="22"/>
        <v>31700</v>
      </c>
      <c r="N109" s="17">
        <f>$N$5*D109</f>
        <v>33186.25</v>
      </c>
      <c r="O109" s="18">
        <f t="shared" si="23"/>
        <v>24775</v>
      </c>
      <c r="P109" s="17">
        <f>SUM(L109:O109)</f>
        <v>118161.25</v>
      </c>
      <c r="Q109" s="56">
        <f>K109+P109</f>
        <v>207031.25</v>
      </c>
      <c r="R109" s="58">
        <f t="shared" si="26"/>
        <v>118162.25</v>
      </c>
    </row>
    <row r="110" spans="1:18" s="51" customFormat="1" ht="11.25">
      <c r="A110" s="26">
        <v>2</v>
      </c>
      <c r="B110" s="1" t="s">
        <v>130</v>
      </c>
      <c r="C110" s="10" t="s">
        <v>131</v>
      </c>
      <c r="D110" s="28">
        <v>959</v>
      </c>
      <c r="E110" s="11"/>
      <c r="F110" s="1" t="s">
        <v>132</v>
      </c>
      <c r="G110" s="17">
        <f t="shared" si="18"/>
        <v>13426</v>
      </c>
      <c r="H110" s="7">
        <f t="shared" si="19"/>
        <v>35500</v>
      </c>
      <c r="I110" s="7">
        <f t="shared" si="20"/>
        <v>25000</v>
      </c>
      <c r="J110" s="7">
        <f t="shared" si="24"/>
        <v>15000</v>
      </c>
      <c r="K110" s="25">
        <f t="shared" si="25"/>
        <v>88926</v>
      </c>
      <c r="L110" s="16">
        <f t="shared" si="21"/>
        <v>28500</v>
      </c>
      <c r="M110" s="16">
        <f t="shared" si="22"/>
        <v>31700</v>
      </c>
      <c r="N110" s="17">
        <f>$N$5*D110</f>
        <v>33325.25</v>
      </c>
      <c r="O110" s="18">
        <f t="shared" si="23"/>
        <v>24775</v>
      </c>
      <c r="P110" s="17">
        <f>SUM(L110:O110)</f>
        <v>118300.25</v>
      </c>
      <c r="Q110" s="56">
        <f>K110+P110</f>
        <v>207226.25</v>
      </c>
      <c r="R110" s="58">
        <f t="shared" si="26"/>
        <v>118301.25</v>
      </c>
    </row>
    <row r="111" spans="1:18" s="1" customFormat="1" ht="11.25">
      <c r="A111" s="26"/>
      <c r="C111" s="10"/>
      <c r="D111" s="28"/>
      <c r="E111" s="11"/>
      <c r="G111" s="41">
        <f t="shared" si="18"/>
        <v>0</v>
      </c>
      <c r="H111" s="49"/>
      <c r="I111" s="49"/>
      <c r="J111" s="7"/>
      <c r="K111" s="25"/>
      <c r="L111" s="40"/>
      <c r="M111" s="40"/>
      <c r="N111" s="41"/>
      <c r="O111" s="42"/>
      <c r="P111" s="17"/>
      <c r="Q111" s="22"/>
      <c r="R111" s="58"/>
    </row>
    <row r="112" spans="3:18" s="1" customFormat="1" ht="11.25">
      <c r="C112" s="10"/>
      <c r="D112" s="11"/>
      <c r="E112" s="11"/>
      <c r="G112" s="41"/>
      <c r="H112" s="49"/>
      <c r="I112" s="49"/>
      <c r="J112" s="7"/>
      <c r="K112" s="25"/>
      <c r="L112" s="40"/>
      <c r="M112" s="40"/>
      <c r="N112" s="41"/>
      <c r="O112" s="42"/>
      <c r="P112" s="17"/>
      <c r="Q112" s="22"/>
      <c r="R112" s="58"/>
    </row>
    <row r="113" spans="1:18" s="1" customFormat="1" ht="11.25">
      <c r="A113" s="29" t="s">
        <v>250</v>
      </c>
      <c r="C113" s="10"/>
      <c r="D113" s="11"/>
      <c r="E113" s="11"/>
      <c r="G113" s="41"/>
      <c r="H113" s="49"/>
      <c r="I113" s="49"/>
      <c r="J113" s="7"/>
      <c r="K113" s="25"/>
      <c r="L113" s="40"/>
      <c r="M113" s="40"/>
      <c r="N113" s="41"/>
      <c r="O113" s="42"/>
      <c r="P113" s="17"/>
      <c r="Q113" s="22"/>
      <c r="R113" s="58"/>
    </row>
    <row r="114" spans="1:18" s="51" customFormat="1" ht="11.25">
      <c r="A114" s="26">
        <v>1</v>
      </c>
      <c r="B114" s="1" t="s">
        <v>133</v>
      </c>
      <c r="C114" s="10" t="s">
        <v>134</v>
      </c>
      <c r="D114" s="11">
        <v>771</v>
      </c>
      <c r="E114" s="11"/>
      <c r="F114" s="1" t="s">
        <v>293</v>
      </c>
      <c r="G114" s="17">
        <f t="shared" si="18"/>
        <v>10794</v>
      </c>
      <c r="H114" s="7">
        <f t="shared" si="19"/>
        <v>35500</v>
      </c>
      <c r="I114" s="7">
        <f t="shared" si="20"/>
        <v>25000</v>
      </c>
      <c r="J114" s="7">
        <f t="shared" si="24"/>
        <v>15000</v>
      </c>
      <c r="K114" s="25">
        <f t="shared" si="25"/>
        <v>86294</v>
      </c>
      <c r="L114" s="16">
        <f t="shared" si="21"/>
        <v>28500</v>
      </c>
      <c r="M114" s="16">
        <f t="shared" si="22"/>
        <v>31700</v>
      </c>
      <c r="N114" s="17">
        <f aca="true" t="shared" si="27" ref="N114:N120">$N$5*D114</f>
        <v>26792.25</v>
      </c>
      <c r="O114" s="18">
        <f t="shared" si="23"/>
        <v>24775</v>
      </c>
      <c r="P114" s="17">
        <f aca="true" t="shared" si="28" ref="P114:P120">SUM(L114:O114)</f>
        <v>111767.25</v>
      </c>
      <c r="Q114" s="56">
        <f aca="true" t="shared" si="29" ref="Q114:Q120">K114+P114</f>
        <v>198061.25</v>
      </c>
      <c r="R114" s="58">
        <f t="shared" si="26"/>
        <v>111768.25</v>
      </c>
    </row>
    <row r="115" spans="1:18" s="51" customFormat="1" ht="11.25">
      <c r="A115" s="26">
        <v>2</v>
      </c>
      <c r="B115" s="1" t="s">
        <v>133</v>
      </c>
      <c r="C115" s="10" t="s">
        <v>136</v>
      </c>
      <c r="D115" s="11">
        <v>958</v>
      </c>
      <c r="E115" s="11"/>
      <c r="F115" s="1" t="s">
        <v>293</v>
      </c>
      <c r="G115" s="17">
        <f t="shared" si="18"/>
        <v>13412</v>
      </c>
      <c r="H115" s="7">
        <f t="shared" si="19"/>
        <v>35500</v>
      </c>
      <c r="I115" s="7">
        <f t="shared" si="20"/>
        <v>25000</v>
      </c>
      <c r="J115" s="7">
        <f t="shared" si="24"/>
        <v>15000</v>
      </c>
      <c r="K115" s="25">
        <f t="shared" si="25"/>
        <v>88912</v>
      </c>
      <c r="L115" s="16">
        <f t="shared" si="21"/>
        <v>28500</v>
      </c>
      <c r="M115" s="16">
        <f t="shared" si="22"/>
        <v>31700</v>
      </c>
      <c r="N115" s="17">
        <f t="shared" si="27"/>
        <v>33290.5</v>
      </c>
      <c r="O115" s="18">
        <f t="shared" si="23"/>
        <v>24775</v>
      </c>
      <c r="P115" s="17">
        <f t="shared" si="28"/>
        <v>118265.5</v>
      </c>
      <c r="Q115" s="56">
        <f t="shared" si="29"/>
        <v>207177.5</v>
      </c>
      <c r="R115" s="58">
        <f t="shared" si="26"/>
        <v>118266.5</v>
      </c>
    </row>
    <row r="116" spans="1:18" s="51" customFormat="1" ht="11.25">
      <c r="A116" s="26">
        <v>4</v>
      </c>
      <c r="B116" s="1" t="s">
        <v>133</v>
      </c>
      <c r="C116" s="10" t="s">
        <v>102</v>
      </c>
      <c r="D116" s="11">
        <v>1108</v>
      </c>
      <c r="E116" s="11"/>
      <c r="F116" s="1" t="s">
        <v>135</v>
      </c>
      <c r="G116" s="17">
        <f t="shared" si="18"/>
        <v>15512</v>
      </c>
      <c r="H116" s="7">
        <f t="shared" si="19"/>
        <v>35500</v>
      </c>
      <c r="I116" s="7">
        <f t="shared" si="20"/>
        <v>25000</v>
      </c>
      <c r="J116" s="7">
        <f t="shared" si="24"/>
        <v>15000</v>
      </c>
      <c r="K116" s="25">
        <f t="shared" si="25"/>
        <v>91012</v>
      </c>
      <c r="L116" s="16">
        <f t="shared" si="21"/>
        <v>28500</v>
      </c>
      <c r="M116" s="16">
        <f t="shared" si="22"/>
        <v>31700</v>
      </c>
      <c r="N116" s="17">
        <f t="shared" si="27"/>
        <v>38503</v>
      </c>
      <c r="O116" s="18">
        <f t="shared" si="23"/>
        <v>24775</v>
      </c>
      <c r="P116" s="17">
        <f t="shared" si="28"/>
        <v>123478</v>
      </c>
      <c r="Q116" s="56">
        <f t="shared" si="29"/>
        <v>214490</v>
      </c>
      <c r="R116" s="58">
        <f t="shared" si="26"/>
        <v>123479</v>
      </c>
    </row>
    <row r="117" spans="1:18" s="51" customFormat="1" ht="11.25">
      <c r="A117" s="26">
        <v>6</v>
      </c>
      <c r="B117" s="1" t="s">
        <v>133</v>
      </c>
      <c r="C117" s="10" t="s">
        <v>48</v>
      </c>
      <c r="D117" s="28">
        <v>1412</v>
      </c>
      <c r="E117" s="11"/>
      <c r="F117" s="1" t="s">
        <v>135</v>
      </c>
      <c r="G117" s="17">
        <f t="shared" si="18"/>
        <v>19768</v>
      </c>
      <c r="H117" s="7">
        <f t="shared" si="19"/>
        <v>35500</v>
      </c>
      <c r="I117" s="7">
        <f t="shared" si="20"/>
        <v>25000</v>
      </c>
      <c r="J117" s="7">
        <f t="shared" si="24"/>
        <v>15000</v>
      </c>
      <c r="K117" s="25">
        <f t="shared" si="25"/>
        <v>95268</v>
      </c>
      <c r="L117" s="16">
        <f t="shared" si="21"/>
        <v>28500</v>
      </c>
      <c r="M117" s="16">
        <f t="shared" si="22"/>
        <v>31700</v>
      </c>
      <c r="N117" s="17">
        <f t="shared" si="27"/>
        <v>49067</v>
      </c>
      <c r="O117" s="18">
        <f t="shared" si="23"/>
        <v>24775</v>
      </c>
      <c r="P117" s="17">
        <f t="shared" si="28"/>
        <v>134042</v>
      </c>
      <c r="Q117" s="56">
        <f t="shared" si="29"/>
        <v>229310</v>
      </c>
      <c r="R117" s="58">
        <f t="shared" si="26"/>
        <v>134043</v>
      </c>
    </row>
    <row r="118" spans="1:18" s="51" customFormat="1" ht="11.25">
      <c r="A118" s="26">
        <v>7</v>
      </c>
      <c r="B118" s="1" t="s">
        <v>133</v>
      </c>
      <c r="C118" s="10" t="s">
        <v>343</v>
      </c>
      <c r="D118" s="28">
        <v>1044</v>
      </c>
      <c r="E118" s="11"/>
      <c r="F118" s="1" t="s">
        <v>135</v>
      </c>
      <c r="G118" s="17">
        <f t="shared" si="18"/>
        <v>14616</v>
      </c>
      <c r="H118" s="7">
        <f t="shared" si="19"/>
        <v>35500</v>
      </c>
      <c r="I118" s="7">
        <f t="shared" si="20"/>
        <v>25000</v>
      </c>
      <c r="J118" s="7">
        <f t="shared" si="24"/>
        <v>15000</v>
      </c>
      <c r="K118" s="25">
        <f>SUM(G118:J118)</f>
        <v>90116</v>
      </c>
      <c r="L118" s="16">
        <f t="shared" si="21"/>
        <v>28500</v>
      </c>
      <c r="M118" s="16">
        <f t="shared" si="22"/>
        <v>31700</v>
      </c>
      <c r="N118" s="17">
        <f t="shared" si="27"/>
        <v>36279</v>
      </c>
      <c r="O118" s="18">
        <f t="shared" si="23"/>
        <v>24775</v>
      </c>
      <c r="P118" s="17">
        <f t="shared" si="28"/>
        <v>121254</v>
      </c>
      <c r="Q118" s="56">
        <f t="shared" si="29"/>
        <v>211370</v>
      </c>
      <c r="R118" s="58">
        <f>Q118-K118+1</f>
        <v>121255</v>
      </c>
    </row>
    <row r="119" spans="1:18" s="51" customFormat="1" ht="11.25">
      <c r="A119" s="26">
        <v>8</v>
      </c>
      <c r="B119" s="1" t="s">
        <v>133</v>
      </c>
      <c r="C119" s="10" t="s">
        <v>344</v>
      </c>
      <c r="D119" s="28">
        <v>1074</v>
      </c>
      <c r="E119" s="11"/>
      <c r="F119" s="1" t="s">
        <v>135</v>
      </c>
      <c r="G119" s="17">
        <f t="shared" si="18"/>
        <v>15036</v>
      </c>
      <c r="H119" s="7">
        <f t="shared" si="19"/>
        <v>35500</v>
      </c>
      <c r="I119" s="7">
        <f t="shared" si="20"/>
        <v>25000</v>
      </c>
      <c r="J119" s="7">
        <f t="shared" si="24"/>
        <v>15000</v>
      </c>
      <c r="K119" s="25">
        <f>SUM(G119:J119)</f>
        <v>90536</v>
      </c>
      <c r="L119" s="16">
        <f t="shared" si="21"/>
        <v>28500</v>
      </c>
      <c r="M119" s="16">
        <f t="shared" si="22"/>
        <v>31700</v>
      </c>
      <c r="N119" s="17">
        <f t="shared" si="27"/>
        <v>37321.5</v>
      </c>
      <c r="O119" s="18">
        <f t="shared" si="23"/>
        <v>24775</v>
      </c>
      <c r="P119" s="17">
        <f t="shared" si="28"/>
        <v>122296.5</v>
      </c>
      <c r="Q119" s="56">
        <f t="shared" si="29"/>
        <v>212832.5</v>
      </c>
      <c r="R119" s="58">
        <f>Q119-K119+1</f>
        <v>122297.5</v>
      </c>
    </row>
    <row r="120" spans="1:18" s="51" customFormat="1" ht="11.25">
      <c r="A120" s="26">
        <v>9</v>
      </c>
      <c r="B120" s="1" t="s">
        <v>133</v>
      </c>
      <c r="C120" s="10" t="s">
        <v>345</v>
      </c>
      <c r="D120" s="28">
        <v>1320</v>
      </c>
      <c r="E120" s="11"/>
      <c r="F120" s="1" t="s">
        <v>135</v>
      </c>
      <c r="G120" s="17">
        <f t="shared" si="18"/>
        <v>18480</v>
      </c>
      <c r="H120" s="7">
        <f t="shared" si="19"/>
        <v>35500</v>
      </c>
      <c r="I120" s="7">
        <f t="shared" si="20"/>
        <v>25000</v>
      </c>
      <c r="J120" s="7">
        <f t="shared" si="24"/>
        <v>15000</v>
      </c>
      <c r="K120" s="25">
        <f>SUM(G120:J120)</f>
        <v>93980</v>
      </c>
      <c r="L120" s="16">
        <f t="shared" si="21"/>
        <v>28500</v>
      </c>
      <c r="M120" s="16">
        <f t="shared" si="22"/>
        <v>31700</v>
      </c>
      <c r="N120" s="17">
        <f t="shared" si="27"/>
        <v>45870</v>
      </c>
      <c r="O120" s="18">
        <f t="shared" si="23"/>
        <v>24775</v>
      </c>
      <c r="P120" s="17">
        <f t="shared" si="28"/>
        <v>130845</v>
      </c>
      <c r="Q120" s="56">
        <f t="shared" si="29"/>
        <v>224825</v>
      </c>
      <c r="R120" s="58">
        <f>Q120-K120+1</f>
        <v>130846</v>
      </c>
    </row>
    <row r="121" spans="1:18" s="1" customFormat="1" ht="11.25">
      <c r="A121" s="26"/>
      <c r="C121" s="10"/>
      <c r="D121" s="28"/>
      <c r="E121" s="11"/>
      <c r="G121" s="17"/>
      <c r="H121" s="7"/>
      <c r="I121" s="7"/>
      <c r="J121" s="7"/>
      <c r="K121" s="25"/>
      <c r="L121" s="16"/>
      <c r="M121" s="16"/>
      <c r="N121" s="17"/>
      <c r="O121" s="18"/>
      <c r="P121" s="17"/>
      <c r="Q121" s="22"/>
      <c r="R121" s="58"/>
    </row>
    <row r="122" spans="3:18" s="1" customFormat="1" ht="11.25">
      <c r="C122" s="10"/>
      <c r="D122" s="11"/>
      <c r="E122" s="11"/>
      <c r="G122" s="41"/>
      <c r="H122" s="49"/>
      <c r="I122" s="49"/>
      <c r="J122" s="7"/>
      <c r="K122" s="25"/>
      <c r="L122" s="40"/>
      <c r="M122" s="40"/>
      <c r="N122" s="41"/>
      <c r="O122" s="42"/>
      <c r="P122" s="17"/>
      <c r="Q122" s="22"/>
      <c r="R122" s="58"/>
    </row>
    <row r="123" spans="1:18" s="1" customFormat="1" ht="11.25">
      <c r="A123" s="29" t="s">
        <v>256</v>
      </c>
      <c r="C123" s="10"/>
      <c r="D123" s="11"/>
      <c r="E123" s="11"/>
      <c r="G123" s="41"/>
      <c r="H123" s="49"/>
      <c r="I123" s="49"/>
      <c r="J123" s="7"/>
      <c r="K123" s="25"/>
      <c r="L123" s="40"/>
      <c r="M123" s="40"/>
      <c r="N123" s="41"/>
      <c r="O123" s="42"/>
      <c r="P123" s="17"/>
      <c r="Q123" s="22"/>
      <c r="R123" s="58"/>
    </row>
    <row r="124" spans="1:18" s="51" customFormat="1" ht="11.25">
      <c r="A124" s="26">
        <v>1</v>
      </c>
      <c r="B124" s="1" t="s">
        <v>137</v>
      </c>
      <c r="C124" s="10" t="s">
        <v>138</v>
      </c>
      <c r="D124" s="11">
        <v>1153</v>
      </c>
      <c r="E124" s="11"/>
      <c r="F124" s="1" t="s">
        <v>139</v>
      </c>
      <c r="G124" s="17">
        <f t="shared" si="18"/>
        <v>16142</v>
      </c>
      <c r="H124" s="7">
        <f t="shared" si="19"/>
        <v>35500</v>
      </c>
      <c r="I124" s="7">
        <f t="shared" si="20"/>
        <v>25000</v>
      </c>
      <c r="J124" s="7">
        <f t="shared" si="24"/>
        <v>15000</v>
      </c>
      <c r="K124" s="25">
        <f t="shared" si="25"/>
        <v>91642</v>
      </c>
      <c r="L124" s="16">
        <f t="shared" si="21"/>
        <v>28500</v>
      </c>
      <c r="M124" s="16">
        <f t="shared" si="22"/>
        <v>31700</v>
      </c>
      <c r="N124" s="17">
        <f aca="true" t="shared" si="30" ref="N124:N137">$N$5*D124</f>
        <v>40066.75</v>
      </c>
      <c r="O124" s="18">
        <f t="shared" si="23"/>
        <v>24775</v>
      </c>
      <c r="P124" s="17">
        <f aca="true" t="shared" si="31" ref="P124:P137">SUM(L124:O124)</f>
        <v>125041.75</v>
      </c>
      <c r="Q124" s="56">
        <f aca="true" t="shared" si="32" ref="Q124:Q137">K124+P124</f>
        <v>216683.75</v>
      </c>
      <c r="R124" s="58">
        <f t="shared" si="26"/>
        <v>125042.75</v>
      </c>
    </row>
    <row r="125" spans="1:18" s="51" customFormat="1" ht="11.25">
      <c r="A125" s="26">
        <v>2</v>
      </c>
      <c r="B125" s="1" t="s">
        <v>137</v>
      </c>
      <c r="C125" s="10" t="s">
        <v>140</v>
      </c>
      <c r="D125" s="11">
        <v>1106</v>
      </c>
      <c r="E125" s="11"/>
      <c r="F125" s="1" t="s">
        <v>141</v>
      </c>
      <c r="G125" s="17">
        <f t="shared" si="18"/>
        <v>15484</v>
      </c>
      <c r="H125" s="7">
        <f t="shared" si="19"/>
        <v>35500</v>
      </c>
      <c r="I125" s="7">
        <f t="shared" si="20"/>
        <v>25000</v>
      </c>
      <c r="J125" s="7">
        <f t="shared" si="24"/>
        <v>15000</v>
      </c>
      <c r="K125" s="25">
        <f t="shared" si="25"/>
        <v>90984</v>
      </c>
      <c r="L125" s="16">
        <f t="shared" si="21"/>
        <v>28500</v>
      </c>
      <c r="M125" s="16">
        <f t="shared" si="22"/>
        <v>31700</v>
      </c>
      <c r="N125" s="17">
        <f t="shared" si="30"/>
        <v>38433.5</v>
      </c>
      <c r="O125" s="18">
        <f t="shared" si="23"/>
        <v>24775</v>
      </c>
      <c r="P125" s="17">
        <f t="shared" si="31"/>
        <v>123408.5</v>
      </c>
      <c r="Q125" s="56">
        <f t="shared" si="32"/>
        <v>214392.5</v>
      </c>
      <c r="R125" s="58">
        <f t="shared" si="26"/>
        <v>123409.5</v>
      </c>
    </row>
    <row r="126" spans="1:18" s="1" customFormat="1" ht="11.25">
      <c r="A126" s="26">
        <v>3</v>
      </c>
      <c r="B126" s="1" t="s">
        <v>137</v>
      </c>
      <c r="C126" s="10" t="s">
        <v>142</v>
      </c>
      <c r="D126" s="11">
        <v>845</v>
      </c>
      <c r="E126" s="11"/>
      <c r="F126" s="1" t="s">
        <v>143</v>
      </c>
      <c r="G126" s="41">
        <f t="shared" si="18"/>
        <v>11830</v>
      </c>
      <c r="H126" s="49">
        <f t="shared" si="19"/>
        <v>35500</v>
      </c>
      <c r="I126" s="49">
        <f t="shared" si="20"/>
        <v>25000</v>
      </c>
      <c r="J126" s="7">
        <f t="shared" si="24"/>
        <v>15000</v>
      </c>
      <c r="K126" s="25">
        <f t="shared" si="25"/>
        <v>87330</v>
      </c>
      <c r="L126" s="40">
        <f t="shared" si="21"/>
        <v>28500</v>
      </c>
      <c r="M126" s="40">
        <f t="shared" si="22"/>
        <v>31700</v>
      </c>
      <c r="N126" s="41">
        <f t="shared" si="30"/>
        <v>29363.75</v>
      </c>
      <c r="O126" s="42">
        <f t="shared" si="23"/>
        <v>24775</v>
      </c>
      <c r="P126" s="17">
        <f t="shared" si="31"/>
        <v>114338.75</v>
      </c>
      <c r="Q126" s="56">
        <f t="shared" si="32"/>
        <v>201668.75</v>
      </c>
      <c r="R126" s="58">
        <f t="shared" si="26"/>
        <v>114339.75</v>
      </c>
    </row>
    <row r="127" spans="1:18" s="1" customFormat="1" ht="11.25">
      <c r="A127" s="26">
        <v>4</v>
      </c>
      <c r="B127" s="1" t="s">
        <v>137</v>
      </c>
      <c r="C127" s="10" t="s">
        <v>144</v>
      </c>
      <c r="D127" s="11">
        <v>970</v>
      </c>
      <c r="E127" s="11"/>
      <c r="F127" s="1" t="s">
        <v>145</v>
      </c>
      <c r="G127" s="41">
        <f t="shared" si="18"/>
        <v>13580</v>
      </c>
      <c r="H127" s="49">
        <f t="shared" si="19"/>
        <v>35500</v>
      </c>
      <c r="I127" s="49">
        <f t="shared" si="20"/>
        <v>25000</v>
      </c>
      <c r="J127" s="7">
        <f t="shared" si="24"/>
        <v>15000</v>
      </c>
      <c r="K127" s="25">
        <f t="shared" si="25"/>
        <v>89080</v>
      </c>
      <c r="L127" s="40">
        <f t="shared" si="21"/>
        <v>28500</v>
      </c>
      <c r="M127" s="40">
        <f t="shared" si="22"/>
        <v>31700</v>
      </c>
      <c r="N127" s="41">
        <f t="shared" si="30"/>
        <v>33707.5</v>
      </c>
      <c r="O127" s="42">
        <f t="shared" si="23"/>
        <v>24775</v>
      </c>
      <c r="P127" s="17">
        <f t="shared" si="31"/>
        <v>118682.5</v>
      </c>
      <c r="Q127" s="56">
        <f t="shared" si="32"/>
        <v>207762.5</v>
      </c>
      <c r="R127" s="58">
        <f t="shared" si="26"/>
        <v>118683.5</v>
      </c>
    </row>
    <row r="128" spans="1:18" s="1" customFormat="1" ht="11.25">
      <c r="A128" s="26">
        <v>5</v>
      </c>
      <c r="B128" s="1" t="s">
        <v>137</v>
      </c>
      <c r="C128" s="10" t="s">
        <v>146</v>
      </c>
      <c r="D128" s="11">
        <v>927</v>
      </c>
      <c r="E128" s="11"/>
      <c r="F128" s="1" t="s">
        <v>147</v>
      </c>
      <c r="G128" s="41">
        <f t="shared" si="18"/>
        <v>12978</v>
      </c>
      <c r="H128" s="49">
        <f t="shared" si="19"/>
        <v>35500</v>
      </c>
      <c r="I128" s="49">
        <f t="shared" si="20"/>
        <v>25000</v>
      </c>
      <c r="J128" s="7">
        <f t="shared" si="24"/>
        <v>15000</v>
      </c>
      <c r="K128" s="25">
        <f t="shared" si="25"/>
        <v>88478</v>
      </c>
      <c r="L128" s="40">
        <f t="shared" si="21"/>
        <v>28500</v>
      </c>
      <c r="M128" s="40">
        <f t="shared" si="22"/>
        <v>31700</v>
      </c>
      <c r="N128" s="41">
        <f t="shared" si="30"/>
        <v>32213.25</v>
      </c>
      <c r="O128" s="42">
        <f t="shared" si="23"/>
        <v>24775</v>
      </c>
      <c r="P128" s="17">
        <f t="shared" si="31"/>
        <v>117188.25</v>
      </c>
      <c r="Q128" s="56">
        <f t="shared" si="32"/>
        <v>205666.25</v>
      </c>
      <c r="R128" s="58">
        <f t="shared" si="26"/>
        <v>117189.25</v>
      </c>
    </row>
    <row r="129" spans="1:18" s="1" customFormat="1" ht="11.25">
      <c r="A129" s="26">
        <v>6</v>
      </c>
      <c r="B129" s="1" t="s">
        <v>137</v>
      </c>
      <c r="C129" s="10" t="s">
        <v>278</v>
      </c>
      <c r="D129" s="11">
        <v>935</v>
      </c>
      <c r="E129" s="11"/>
      <c r="F129" s="1" t="s">
        <v>279</v>
      </c>
      <c r="G129" s="41">
        <f t="shared" si="18"/>
        <v>13090</v>
      </c>
      <c r="H129" s="49">
        <f t="shared" si="19"/>
        <v>35500</v>
      </c>
      <c r="I129" s="49">
        <f t="shared" si="20"/>
        <v>25000</v>
      </c>
      <c r="J129" s="7">
        <f t="shared" si="24"/>
        <v>15000</v>
      </c>
      <c r="K129" s="25">
        <f t="shared" si="25"/>
        <v>88590</v>
      </c>
      <c r="L129" s="40">
        <f t="shared" si="21"/>
        <v>28500</v>
      </c>
      <c r="M129" s="40">
        <f t="shared" si="22"/>
        <v>31700</v>
      </c>
      <c r="N129" s="41">
        <f>$N$5*D129</f>
        <v>32491.25</v>
      </c>
      <c r="O129" s="42">
        <f t="shared" si="23"/>
        <v>24775</v>
      </c>
      <c r="P129" s="17">
        <f>SUM(L129:O129)</f>
        <v>117466.25</v>
      </c>
      <c r="Q129" s="56">
        <f>K129+P129</f>
        <v>206056.25</v>
      </c>
      <c r="R129" s="58">
        <f t="shared" si="26"/>
        <v>117467.25</v>
      </c>
    </row>
    <row r="130" spans="1:18" s="1" customFormat="1" ht="11.25">
      <c r="A130" s="26">
        <v>7</v>
      </c>
      <c r="B130" s="1" t="s">
        <v>137</v>
      </c>
      <c r="C130" s="10" t="s">
        <v>148</v>
      </c>
      <c r="D130" s="11">
        <v>800</v>
      </c>
      <c r="E130" s="11"/>
      <c r="F130" s="1" t="s">
        <v>149</v>
      </c>
      <c r="G130" s="41">
        <f t="shared" si="18"/>
        <v>11200</v>
      </c>
      <c r="H130" s="49">
        <f t="shared" si="19"/>
        <v>35500</v>
      </c>
      <c r="I130" s="49">
        <f t="shared" si="20"/>
        <v>25000</v>
      </c>
      <c r="J130" s="7">
        <f t="shared" si="24"/>
        <v>15000</v>
      </c>
      <c r="K130" s="25">
        <f t="shared" si="25"/>
        <v>86700</v>
      </c>
      <c r="L130" s="40">
        <f t="shared" si="21"/>
        <v>28500</v>
      </c>
      <c r="M130" s="40">
        <f t="shared" si="22"/>
        <v>31700</v>
      </c>
      <c r="N130" s="41">
        <f t="shared" si="30"/>
        <v>27800</v>
      </c>
      <c r="O130" s="42">
        <f t="shared" si="23"/>
        <v>24775</v>
      </c>
      <c r="P130" s="17">
        <f t="shared" si="31"/>
        <v>112775</v>
      </c>
      <c r="Q130" s="56">
        <f t="shared" si="32"/>
        <v>199475</v>
      </c>
      <c r="R130" s="58">
        <f t="shared" si="26"/>
        <v>112776</v>
      </c>
    </row>
    <row r="131" spans="1:18" s="1" customFormat="1" ht="11.25">
      <c r="A131" s="26">
        <v>8</v>
      </c>
      <c r="B131" s="1" t="s">
        <v>137</v>
      </c>
      <c r="C131" s="10" t="s">
        <v>150</v>
      </c>
      <c r="D131" s="11">
        <v>850</v>
      </c>
      <c r="E131" s="11"/>
      <c r="F131" s="1" t="s">
        <v>151</v>
      </c>
      <c r="G131" s="41">
        <f t="shared" si="18"/>
        <v>11900</v>
      </c>
      <c r="H131" s="49">
        <f t="shared" si="19"/>
        <v>35500</v>
      </c>
      <c r="I131" s="49">
        <f t="shared" si="20"/>
        <v>25000</v>
      </c>
      <c r="J131" s="7">
        <f t="shared" si="24"/>
        <v>15000</v>
      </c>
      <c r="K131" s="25">
        <f t="shared" si="25"/>
        <v>87400</v>
      </c>
      <c r="L131" s="40">
        <f t="shared" si="21"/>
        <v>28500</v>
      </c>
      <c r="M131" s="40">
        <f t="shared" si="22"/>
        <v>31700</v>
      </c>
      <c r="N131" s="41">
        <f t="shared" si="30"/>
        <v>29537.5</v>
      </c>
      <c r="O131" s="42">
        <f t="shared" si="23"/>
        <v>24775</v>
      </c>
      <c r="P131" s="17">
        <f t="shared" si="31"/>
        <v>114512.5</v>
      </c>
      <c r="Q131" s="56">
        <f t="shared" si="32"/>
        <v>201912.5</v>
      </c>
      <c r="R131" s="58">
        <f t="shared" si="26"/>
        <v>114513.5</v>
      </c>
    </row>
    <row r="132" spans="1:18" s="1" customFormat="1" ht="11.25">
      <c r="A132" s="26">
        <v>9</v>
      </c>
      <c r="B132" s="1" t="s">
        <v>137</v>
      </c>
      <c r="C132" s="10" t="s">
        <v>152</v>
      </c>
      <c r="D132" s="11">
        <v>850</v>
      </c>
      <c r="E132" s="11"/>
      <c r="F132" s="1" t="s">
        <v>153</v>
      </c>
      <c r="G132" s="41">
        <f t="shared" si="18"/>
        <v>11900</v>
      </c>
      <c r="H132" s="49">
        <f t="shared" si="19"/>
        <v>35500</v>
      </c>
      <c r="I132" s="49">
        <f t="shared" si="20"/>
        <v>25000</v>
      </c>
      <c r="J132" s="7">
        <f t="shared" si="24"/>
        <v>15000</v>
      </c>
      <c r="K132" s="25">
        <f t="shared" si="25"/>
        <v>87400</v>
      </c>
      <c r="L132" s="40">
        <f t="shared" si="21"/>
        <v>28500</v>
      </c>
      <c r="M132" s="40">
        <f t="shared" si="22"/>
        <v>31700</v>
      </c>
      <c r="N132" s="41">
        <f t="shared" si="30"/>
        <v>29537.5</v>
      </c>
      <c r="O132" s="42">
        <f t="shared" si="23"/>
        <v>24775</v>
      </c>
      <c r="P132" s="17">
        <f t="shared" si="31"/>
        <v>114512.5</v>
      </c>
      <c r="Q132" s="56">
        <f t="shared" si="32"/>
        <v>201912.5</v>
      </c>
      <c r="R132" s="58">
        <f t="shared" si="26"/>
        <v>114513.5</v>
      </c>
    </row>
    <row r="133" spans="1:18" s="1" customFormat="1" ht="11.25">
      <c r="A133" s="26">
        <v>10</v>
      </c>
      <c r="B133" s="1" t="s">
        <v>137</v>
      </c>
      <c r="C133" s="10" t="s">
        <v>154</v>
      </c>
      <c r="D133" s="11">
        <v>894</v>
      </c>
      <c r="E133" s="11"/>
      <c r="F133" s="1" t="s">
        <v>155</v>
      </c>
      <c r="G133" s="41">
        <f t="shared" si="18"/>
        <v>12516</v>
      </c>
      <c r="H133" s="49">
        <f t="shared" si="19"/>
        <v>35500</v>
      </c>
      <c r="I133" s="49">
        <f t="shared" si="20"/>
        <v>25000</v>
      </c>
      <c r="J133" s="7">
        <f t="shared" si="24"/>
        <v>15000</v>
      </c>
      <c r="K133" s="25">
        <f t="shared" si="25"/>
        <v>88016</v>
      </c>
      <c r="L133" s="40">
        <f t="shared" si="21"/>
        <v>28500</v>
      </c>
      <c r="M133" s="40">
        <f t="shared" si="22"/>
        <v>31700</v>
      </c>
      <c r="N133" s="41">
        <f t="shared" si="30"/>
        <v>31066.5</v>
      </c>
      <c r="O133" s="42">
        <f t="shared" si="23"/>
        <v>24775</v>
      </c>
      <c r="P133" s="17">
        <f t="shared" si="31"/>
        <v>116041.5</v>
      </c>
      <c r="Q133" s="56">
        <f t="shared" si="32"/>
        <v>204057.5</v>
      </c>
      <c r="R133" s="58">
        <f t="shared" si="26"/>
        <v>116042.5</v>
      </c>
    </row>
    <row r="134" spans="1:18" s="1" customFormat="1" ht="11.25">
      <c r="A134" s="26">
        <v>11</v>
      </c>
      <c r="B134" s="1" t="s">
        <v>137</v>
      </c>
      <c r="C134" s="10" t="s">
        <v>156</v>
      </c>
      <c r="D134" s="11">
        <v>1814</v>
      </c>
      <c r="E134" s="11"/>
      <c r="F134" s="1" t="s">
        <v>157</v>
      </c>
      <c r="G134" s="41">
        <f t="shared" si="18"/>
        <v>25396</v>
      </c>
      <c r="H134" s="49">
        <f t="shared" si="19"/>
        <v>35500</v>
      </c>
      <c r="I134" s="49">
        <f t="shared" si="20"/>
        <v>25000</v>
      </c>
      <c r="J134" s="7">
        <f t="shared" si="24"/>
        <v>15000</v>
      </c>
      <c r="K134" s="25">
        <f t="shared" si="25"/>
        <v>100896</v>
      </c>
      <c r="L134" s="40">
        <f t="shared" si="21"/>
        <v>28500</v>
      </c>
      <c r="M134" s="40">
        <f t="shared" si="22"/>
        <v>31700</v>
      </c>
      <c r="N134" s="41">
        <f t="shared" si="30"/>
        <v>63036.5</v>
      </c>
      <c r="O134" s="42">
        <f t="shared" si="23"/>
        <v>24775</v>
      </c>
      <c r="P134" s="17">
        <f t="shared" si="31"/>
        <v>148011.5</v>
      </c>
      <c r="Q134" s="56">
        <f t="shared" si="32"/>
        <v>248907.5</v>
      </c>
      <c r="R134" s="58">
        <f>Q134-K134+896</f>
        <v>148907.5</v>
      </c>
    </row>
    <row r="135" spans="1:18" s="1" customFormat="1" ht="11.25">
      <c r="A135" s="26">
        <v>12</v>
      </c>
      <c r="B135" s="1" t="s">
        <v>137</v>
      </c>
      <c r="C135" s="10" t="s">
        <v>95</v>
      </c>
      <c r="D135" s="11">
        <v>1122</v>
      </c>
      <c r="E135" s="11"/>
      <c r="F135" s="1" t="s">
        <v>158</v>
      </c>
      <c r="G135" s="41">
        <f aca="true" t="shared" si="33" ref="G135:G213">$G$5*D135</f>
        <v>15708</v>
      </c>
      <c r="H135" s="49">
        <f aca="true" t="shared" si="34" ref="H135:H213">$H$5</f>
        <v>35500</v>
      </c>
      <c r="I135" s="49">
        <f aca="true" t="shared" si="35" ref="I135:I213">$I$5</f>
        <v>25000</v>
      </c>
      <c r="J135" s="7">
        <f t="shared" si="24"/>
        <v>15000</v>
      </c>
      <c r="K135" s="25">
        <f t="shared" si="25"/>
        <v>91208</v>
      </c>
      <c r="L135" s="40">
        <f aca="true" t="shared" si="36" ref="L135:L221">$L$5</f>
        <v>28500</v>
      </c>
      <c r="M135" s="40">
        <f aca="true" t="shared" si="37" ref="M135:M221">$M$5</f>
        <v>31700</v>
      </c>
      <c r="N135" s="41">
        <f t="shared" si="30"/>
        <v>38989.5</v>
      </c>
      <c r="O135" s="42">
        <f aca="true" t="shared" si="38" ref="O135:O221">$O$5</f>
        <v>24775</v>
      </c>
      <c r="P135" s="17">
        <f t="shared" si="31"/>
        <v>123964.5</v>
      </c>
      <c r="Q135" s="56">
        <f t="shared" si="32"/>
        <v>215172.5</v>
      </c>
      <c r="R135" s="58">
        <f t="shared" si="26"/>
        <v>123965.5</v>
      </c>
    </row>
    <row r="136" spans="1:18" s="1" customFormat="1" ht="11.25">
      <c r="A136" s="26">
        <v>13</v>
      </c>
      <c r="B136" s="1" t="s">
        <v>137</v>
      </c>
      <c r="C136" s="10" t="s">
        <v>159</v>
      </c>
      <c r="D136" s="11">
        <v>1175</v>
      </c>
      <c r="E136" s="11"/>
      <c r="F136" s="1" t="s">
        <v>160</v>
      </c>
      <c r="G136" s="41">
        <f t="shared" si="33"/>
        <v>16450</v>
      </c>
      <c r="H136" s="49">
        <f t="shared" si="34"/>
        <v>35500</v>
      </c>
      <c r="I136" s="49">
        <f t="shared" si="35"/>
        <v>25000</v>
      </c>
      <c r="J136" s="7">
        <f t="shared" si="24"/>
        <v>15000</v>
      </c>
      <c r="K136" s="25">
        <f t="shared" si="25"/>
        <v>91950</v>
      </c>
      <c r="L136" s="40">
        <f t="shared" si="36"/>
        <v>28500</v>
      </c>
      <c r="M136" s="40">
        <f t="shared" si="37"/>
        <v>31700</v>
      </c>
      <c r="N136" s="41">
        <f t="shared" si="30"/>
        <v>40831.25</v>
      </c>
      <c r="O136" s="42">
        <f t="shared" si="38"/>
        <v>24775</v>
      </c>
      <c r="P136" s="17">
        <f t="shared" si="31"/>
        <v>125806.25</v>
      </c>
      <c r="Q136" s="56">
        <f t="shared" si="32"/>
        <v>217756.25</v>
      </c>
      <c r="R136" s="58">
        <f t="shared" si="26"/>
        <v>125807.25</v>
      </c>
    </row>
    <row r="137" spans="1:18" s="51" customFormat="1" ht="11.25">
      <c r="A137" s="26">
        <v>14</v>
      </c>
      <c r="B137" s="1" t="s">
        <v>137</v>
      </c>
      <c r="C137" s="10" t="s">
        <v>161</v>
      </c>
      <c r="D137" s="28">
        <v>882</v>
      </c>
      <c r="E137" s="11"/>
      <c r="F137" s="1" t="s">
        <v>162</v>
      </c>
      <c r="G137" s="17">
        <f t="shared" si="33"/>
        <v>12348</v>
      </c>
      <c r="H137" s="7">
        <f t="shared" si="34"/>
        <v>35500</v>
      </c>
      <c r="I137" s="7">
        <f t="shared" si="35"/>
        <v>25000</v>
      </c>
      <c r="J137" s="7">
        <f t="shared" si="24"/>
        <v>15000</v>
      </c>
      <c r="K137" s="25">
        <f t="shared" si="25"/>
        <v>87848</v>
      </c>
      <c r="L137" s="16">
        <f t="shared" si="36"/>
        <v>28500</v>
      </c>
      <c r="M137" s="16">
        <f t="shared" si="37"/>
        <v>31700</v>
      </c>
      <c r="N137" s="17">
        <f t="shared" si="30"/>
        <v>30649.5</v>
      </c>
      <c r="O137" s="18">
        <f t="shared" si="38"/>
        <v>24775</v>
      </c>
      <c r="P137" s="17">
        <f t="shared" si="31"/>
        <v>115624.5</v>
      </c>
      <c r="Q137" s="56">
        <f t="shared" si="32"/>
        <v>203472.5</v>
      </c>
      <c r="R137" s="58">
        <f t="shared" si="26"/>
        <v>115625.5</v>
      </c>
    </row>
    <row r="138" spans="1:18" s="1" customFormat="1" ht="11.25">
      <c r="A138" s="26"/>
      <c r="C138" s="10"/>
      <c r="D138" s="11"/>
      <c r="E138" s="11"/>
      <c r="G138" s="41"/>
      <c r="H138" s="49"/>
      <c r="I138" s="49"/>
      <c r="J138" s="7"/>
      <c r="K138" s="25"/>
      <c r="L138" s="40"/>
      <c r="M138" s="40"/>
      <c r="N138" s="41"/>
      <c r="O138" s="42"/>
      <c r="P138" s="17"/>
      <c r="Q138" s="22"/>
      <c r="R138" s="58"/>
    </row>
    <row r="139" spans="3:18" s="1" customFormat="1" ht="11.25">
      <c r="C139" s="10"/>
      <c r="D139" s="11"/>
      <c r="E139" s="11"/>
      <c r="G139" s="41"/>
      <c r="H139" s="49"/>
      <c r="I139" s="49"/>
      <c r="J139" s="7"/>
      <c r="K139" s="25"/>
      <c r="L139" s="40"/>
      <c r="M139" s="40"/>
      <c r="N139" s="41"/>
      <c r="O139" s="42"/>
      <c r="P139" s="17"/>
      <c r="Q139" s="22"/>
      <c r="R139" s="58"/>
    </row>
    <row r="140" spans="1:18" s="1" customFormat="1" ht="11.25">
      <c r="A140" s="29" t="s">
        <v>252</v>
      </c>
      <c r="C140" s="10"/>
      <c r="D140" s="11"/>
      <c r="E140" s="11"/>
      <c r="G140" s="41"/>
      <c r="H140" s="49"/>
      <c r="I140" s="49"/>
      <c r="J140" s="7"/>
      <c r="K140" s="25"/>
      <c r="L140" s="40"/>
      <c r="M140" s="40"/>
      <c r="N140" s="41"/>
      <c r="O140" s="42"/>
      <c r="P140" s="17"/>
      <c r="Q140" s="22"/>
      <c r="R140" s="58"/>
    </row>
    <row r="141" spans="1:18" s="1" customFormat="1" ht="11.25" hidden="1">
      <c r="A141" s="26">
        <v>1</v>
      </c>
      <c r="B141" s="1" t="s">
        <v>163</v>
      </c>
      <c r="C141" s="10" t="s">
        <v>311</v>
      </c>
      <c r="D141" s="11">
        <v>1072</v>
      </c>
      <c r="E141" s="11"/>
      <c r="F141" s="1" t="s">
        <v>318</v>
      </c>
      <c r="G141" s="17">
        <f t="shared" si="33"/>
        <v>15008</v>
      </c>
      <c r="H141" s="7">
        <f t="shared" si="34"/>
        <v>35500</v>
      </c>
      <c r="I141" s="7">
        <f t="shared" si="35"/>
        <v>25000</v>
      </c>
      <c r="J141" s="7">
        <f aca="true" t="shared" si="39" ref="J141:J206">$J$5</f>
        <v>15000</v>
      </c>
      <c r="K141" s="25">
        <f aca="true" t="shared" si="40" ref="K141:K206">SUM(G141:J141)</f>
        <v>90508</v>
      </c>
      <c r="L141" s="16">
        <f t="shared" si="36"/>
        <v>28500</v>
      </c>
      <c r="M141" s="16">
        <f t="shared" si="37"/>
        <v>31700</v>
      </c>
      <c r="N141" s="17">
        <f aca="true" t="shared" si="41" ref="N141:N182">$N$5*D141</f>
        <v>37252</v>
      </c>
      <c r="O141" s="18">
        <f t="shared" si="38"/>
        <v>24775</v>
      </c>
      <c r="P141" s="17">
        <f aca="true" t="shared" si="42" ref="P141:P171">SUM(L141:O141)</f>
        <v>122227</v>
      </c>
      <c r="Q141" s="22">
        <f aca="true" t="shared" si="43" ref="Q141:Q182">K141+P141</f>
        <v>212735</v>
      </c>
      <c r="R141" s="58">
        <f t="shared" si="26"/>
        <v>122228</v>
      </c>
    </row>
    <row r="142" spans="1:18" s="1" customFormat="1" ht="11.25">
      <c r="A142" s="26">
        <v>1</v>
      </c>
      <c r="B142" s="1" t="s">
        <v>163</v>
      </c>
      <c r="C142" s="10" t="s">
        <v>164</v>
      </c>
      <c r="D142" s="11">
        <v>1277</v>
      </c>
      <c r="E142" s="11"/>
      <c r="F142" s="1" t="s">
        <v>263</v>
      </c>
      <c r="G142" s="17">
        <f t="shared" si="33"/>
        <v>17878</v>
      </c>
      <c r="H142" s="7">
        <f t="shared" si="34"/>
        <v>35500</v>
      </c>
      <c r="I142" s="7">
        <f t="shared" si="35"/>
        <v>25000</v>
      </c>
      <c r="J142" s="7">
        <f t="shared" si="39"/>
        <v>15000</v>
      </c>
      <c r="K142" s="25">
        <f t="shared" si="40"/>
        <v>93378</v>
      </c>
      <c r="L142" s="16">
        <f t="shared" si="36"/>
        <v>28500</v>
      </c>
      <c r="M142" s="16">
        <f t="shared" si="37"/>
        <v>31700</v>
      </c>
      <c r="N142" s="17">
        <f t="shared" si="41"/>
        <v>44375.75</v>
      </c>
      <c r="O142" s="18">
        <f t="shared" si="38"/>
        <v>24775</v>
      </c>
      <c r="P142" s="17">
        <f t="shared" si="42"/>
        <v>129350.75</v>
      </c>
      <c r="Q142" s="56">
        <f t="shared" si="43"/>
        <v>222728.75</v>
      </c>
      <c r="R142" s="58">
        <f aca="true" t="shared" si="44" ref="R142:R209">Q142-K142+1</f>
        <v>129351.75</v>
      </c>
    </row>
    <row r="143" spans="1:18" s="1" customFormat="1" ht="11.25">
      <c r="A143" s="26">
        <v>2</v>
      </c>
      <c r="B143" s="1" t="s">
        <v>163</v>
      </c>
      <c r="C143" s="10" t="s">
        <v>165</v>
      </c>
      <c r="D143" s="11">
        <v>1261</v>
      </c>
      <c r="E143" s="11"/>
      <c r="F143" s="1" t="s">
        <v>264</v>
      </c>
      <c r="G143" s="17">
        <f t="shared" si="33"/>
        <v>17654</v>
      </c>
      <c r="H143" s="7">
        <f t="shared" si="34"/>
        <v>35500</v>
      </c>
      <c r="I143" s="7">
        <f t="shared" si="35"/>
        <v>25000</v>
      </c>
      <c r="J143" s="7">
        <f t="shared" si="39"/>
        <v>15000</v>
      </c>
      <c r="K143" s="25">
        <f t="shared" si="40"/>
        <v>93154</v>
      </c>
      <c r="L143" s="16">
        <f t="shared" si="36"/>
        <v>28500</v>
      </c>
      <c r="M143" s="16">
        <f t="shared" si="37"/>
        <v>31700</v>
      </c>
      <c r="N143" s="17">
        <f t="shared" si="41"/>
        <v>43819.75</v>
      </c>
      <c r="O143" s="18">
        <f t="shared" si="38"/>
        <v>24775</v>
      </c>
      <c r="P143" s="17">
        <f t="shared" si="42"/>
        <v>128794.75</v>
      </c>
      <c r="Q143" s="56">
        <f t="shared" si="43"/>
        <v>221948.75</v>
      </c>
      <c r="R143" s="58">
        <f t="shared" si="44"/>
        <v>128795.75</v>
      </c>
    </row>
    <row r="144" spans="1:18" s="1" customFormat="1" ht="11.25">
      <c r="A144" s="26">
        <v>3</v>
      </c>
      <c r="B144" s="1" t="s">
        <v>163</v>
      </c>
      <c r="C144" s="10" t="s">
        <v>166</v>
      </c>
      <c r="D144" s="11">
        <v>1274</v>
      </c>
      <c r="E144" s="11"/>
      <c r="F144" s="1" t="s">
        <v>167</v>
      </c>
      <c r="G144" s="17">
        <f t="shared" si="33"/>
        <v>17836</v>
      </c>
      <c r="H144" s="7">
        <f t="shared" si="34"/>
        <v>35500</v>
      </c>
      <c r="I144" s="7">
        <f t="shared" si="35"/>
        <v>25000</v>
      </c>
      <c r="J144" s="7">
        <f t="shared" si="39"/>
        <v>15000</v>
      </c>
      <c r="K144" s="25">
        <f t="shared" si="40"/>
        <v>93336</v>
      </c>
      <c r="L144" s="16">
        <f t="shared" si="36"/>
        <v>28500</v>
      </c>
      <c r="M144" s="16">
        <f t="shared" si="37"/>
        <v>31700</v>
      </c>
      <c r="N144" s="17">
        <f t="shared" si="41"/>
        <v>44271.5</v>
      </c>
      <c r="O144" s="18">
        <f t="shared" si="38"/>
        <v>24775</v>
      </c>
      <c r="P144" s="17">
        <f t="shared" si="42"/>
        <v>129246.5</v>
      </c>
      <c r="Q144" s="56">
        <f t="shared" si="43"/>
        <v>222582.5</v>
      </c>
      <c r="R144" s="58">
        <f t="shared" si="44"/>
        <v>129247.5</v>
      </c>
    </row>
    <row r="145" spans="1:18" s="1" customFormat="1" ht="11.25">
      <c r="A145" s="26">
        <v>4</v>
      </c>
      <c r="B145" s="1" t="s">
        <v>163</v>
      </c>
      <c r="C145" s="10" t="s">
        <v>168</v>
      </c>
      <c r="D145" s="11">
        <v>1225</v>
      </c>
      <c r="E145" s="11"/>
      <c r="F145" s="1" t="s">
        <v>169</v>
      </c>
      <c r="G145" s="17">
        <f t="shared" si="33"/>
        <v>17150</v>
      </c>
      <c r="H145" s="7">
        <f t="shared" si="34"/>
        <v>35500</v>
      </c>
      <c r="I145" s="7">
        <f t="shared" si="35"/>
        <v>25000</v>
      </c>
      <c r="J145" s="7">
        <f t="shared" si="39"/>
        <v>15000</v>
      </c>
      <c r="K145" s="25">
        <f t="shared" si="40"/>
        <v>92650</v>
      </c>
      <c r="L145" s="16">
        <f t="shared" si="36"/>
        <v>28500</v>
      </c>
      <c r="M145" s="16">
        <f t="shared" si="37"/>
        <v>31700</v>
      </c>
      <c r="N145" s="17">
        <f t="shared" si="41"/>
        <v>42568.75</v>
      </c>
      <c r="O145" s="18">
        <f t="shared" si="38"/>
        <v>24775</v>
      </c>
      <c r="P145" s="17">
        <f t="shared" si="42"/>
        <v>127543.75</v>
      </c>
      <c r="Q145" s="56">
        <f t="shared" si="43"/>
        <v>220193.75</v>
      </c>
      <c r="R145" s="58">
        <f t="shared" si="44"/>
        <v>127544.75</v>
      </c>
    </row>
    <row r="146" spans="1:18" s="1" customFormat="1" ht="11.25">
      <c r="A146" s="26">
        <v>5</v>
      </c>
      <c r="B146" s="1" t="s">
        <v>163</v>
      </c>
      <c r="C146" s="10" t="s">
        <v>170</v>
      </c>
      <c r="D146" s="11">
        <v>972</v>
      </c>
      <c r="E146" s="11"/>
      <c r="F146" s="1" t="s">
        <v>171</v>
      </c>
      <c r="G146" s="17">
        <f t="shared" si="33"/>
        <v>13608</v>
      </c>
      <c r="H146" s="7">
        <f t="shared" si="34"/>
        <v>35500</v>
      </c>
      <c r="I146" s="7">
        <f t="shared" si="35"/>
        <v>25000</v>
      </c>
      <c r="J146" s="7">
        <f t="shared" si="39"/>
        <v>15000</v>
      </c>
      <c r="K146" s="25">
        <f t="shared" si="40"/>
        <v>89108</v>
      </c>
      <c r="L146" s="16">
        <f t="shared" si="36"/>
        <v>28500</v>
      </c>
      <c r="M146" s="16">
        <f t="shared" si="37"/>
        <v>31700</v>
      </c>
      <c r="N146" s="17">
        <f t="shared" si="41"/>
        <v>33777</v>
      </c>
      <c r="O146" s="18">
        <f t="shared" si="38"/>
        <v>24775</v>
      </c>
      <c r="P146" s="17">
        <f t="shared" si="42"/>
        <v>118752</v>
      </c>
      <c r="Q146" s="56">
        <f t="shared" si="43"/>
        <v>207860</v>
      </c>
      <c r="R146" s="58">
        <f t="shared" si="44"/>
        <v>118753</v>
      </c>
    </row>
    <row r="147" spans="1:18" s="1" customFormat="1" ht="11.25">
      <c r="A147" s="26">
        <v>6</v>
      </c>
      <c r="B147" s="1" t="s">
        <v>172</v>
      </c>
      <c r="C147" s="10" t="s">
        <v>312</v>
      </c>
      <c r="D147" s="11">
        <v>1129</v>
      </c>
      <c r="E147" s="11"/>
      <c r="F147" s="1" t="s">
        <v>173</v>
      </c>
      <c r="G147" s="17">
        <f t="shared" si="33"/>
        <v>15806</v>
      </c>
      <c r="H147" s="7">
        <f t="shared" si="34"/>
        <v>35500</v>
      </c>
      <c r="I147" s="7">
        <f t="shared" si="35"/>
        <v>25000</v>
      </c>
      <c r="J147" s="7">
        <f t="shared" si="39"/>
        <v>15000</v>
      </c>
      <c r="K147" s="25">
        <f t="shared" si="40"/>
        <v>91306</v>
      </c>
      <c r="L147" s="16">
        <f t="shared" si="36"/>
        <v>28500</v>
      </c>
      <c r="M147" s="16">
        <f t="shared" si="37"/>
        <v>31700</v>
      </c>
      <c r="N147" s="17">
        <f t="shared" si="41"/>
        <v>39232.75</v>
      </c>
      <c r="O147" s="18">
        <f t="shared" si="38"/>
        <v>24775</v>
      </c>
      <c r="P147" s="17">
        <f t="shared" si="42"/>
        <v>124207.75</v>
      </c>
      <c r="Q147" s="56">
        <f t="shared" si="43"/>
        <v>215513.75</v>
      </c>
      <c r="R147" s="58">
        <f t="shared" si="44"/>
        <v>124208.75</v>
      </c>
    </row>
    <row r="148" spans="1:18" s="1" customFormat="1" ht="11.25">
      <c r="A148" s="26">
        <v>7</v>
      </c>
      <c r="B148" s="1" t="s">
        <v>172</v>
      </c>
      <c r="C148" s="10" t="s">
        <v>174</v>
      </c>
      <c r="D148" s="11">
        <v>1040</v>
      </c>
      <c r="E148" s="11"/>
      <c r="F148" s="1" t="s">
        <v>175</v>
      </c>
      <c r="G148" s="17">
        <f t="shared" si="33"/>
        <v>14560</v>
      </c>
      <c r="H148" s="7">
        <f t="shared" si="34"/>
        <v>35500</v>
      </c>
      <c r="I148" s="7">
        <f t="shared" si="35"/>
        <v>25000</v>
      </c>
      <c r="J148" s="7">
        <f t="shared" si="39"/>
        <v>15000</v>
      </c>
      <c r="K148" s="25">
        <f t="shared" si="40"/>
        <v>90060</v>
      </c>
      <c r="L148" s="16">
        <f t="shared" si="36"/>
        <v>28500</v>
      </c>
      <c r="M148" s="16">
        <f t="shared" si="37"/>
        <v>31700</v>
      </c>
      <c r="N148" s="17">
        <f t="shared" si="41"/>
        <v>36140</v>
      </c>
      <c r="O148" s="18">
        <f t="shared" si="38"/>
        <v>24775</v>
      </c>
      <c r="P148" s="17">
        <f t="shared" si="42"/>
        <v>121115</v>
      </c>
      <c r="Q148" s="56">
        <f t="shared" si="43"/>
        <v>211175</v>
      </c>
      <c r="R148" s="58">
        <f t="shared" si="44"/>
        <v>121116</v>
      </c>
    </row>
    <row r="149" spans="1:18" s="1" customFormat="1" ht="11.25" hidden="1">
      <c r="A149" s="26">
        <v>8</v>
      </c>
      <c r="B149" s="1" t="s">
        <v>172</v>
      </c>
      <c r="C149" s="10" t="s">
        <v>176</v>
      </c>
      <c r="D149" s="11">
        <v>1018</v>
      </c>
      <c r="E149" s="11"/>
      <c r="F149" s="1" t="s">
        <v>177</v>
      </c>
      <c r="G149" s="17">
        <f t="shared" si="33"/>
        <v>14252</v>
      </c>
      <c r="H149" s="7">
        <f t="shared" si="34"/>
        <v>35500</v>
      </c>
      <c r="I149" s="7">
        <f t="shared" si="35"/>
        <v>25000</v>
      </c>
      <c r="J149" s="7">
        <f t="shared" si="39"/>
        <v>15000</v>
      </c>
      <c r="K149" s="25">
        <f t="shared" si="40"/>
        <v>89752</v>
      </c>
      <c r="L149" s="16">
        <f t="shared" si="36"/>
        <v>28500</v>
      </c>
      <c r="M149" s="16">
        <f t="shared" si="37"/>
        <v>31700</v>
      </c>
      <c r="N149" s="17">
        <f t="shared" si="41"/>
        <v>35375.5</v>
      </c>
      <c r="O149" s="18">
        <f t="shared" si="38"/>
        <v>24775</v>
      </c>
      <c r="P149" s="17">
        <f t="shared" si="42"/>
        <v>120350.5</v>
      </c>
      <c r="Q149" s="56">
        <f t="shared" si="43"/>
        <v>210102.5</v>
      </c>
      <c r="R149" s="58">
        <f t="shared" si="44"/>
        <v>120351.5</v>
      </c>
    </row>
    <row r="150" spans="1:18" s="1" customFormat="1" ht="11.25">
      <c r="A150" s="26">
        <v>8</v>
      </c>
      <c r="B150" s="1" t="s">
        <v>172</v>
      </c>
      <c r="C150" s="10" t="s">
        <v>176</v>
      </c>
      <c r="D150" s="11">
        <v>1018</v>
      </c>
      <c r="E150" s="11"/>
      <c r="F150" s="1" t="s">
        <v>177</v>
      </c>
      <c r="G150" s="17">
        <f t="shared" si="33"/>
        <v>14252</v>
      </c>
      <c r="H150" s="7">
        <f t="shared" si="34"/>
        <v>35500</v>
      </c>
      <c r="I150" s="7">
        <f t="shared" si="35"/>
        <v>25000</v>
      </c>
      <c r="J150" s="7">
        <f t="shared" si="39"/>
        <v>15000</v>
      </c>
      <c r="K150" s="25">
        <f t="shared" si="40"/>
        <v>89752</v>
      </c>
      <c r="L150" s="16">
        <f t="shared" si="36"/>
        <v>28500</v>
      </c>
      <c r="M150" s="16">
        <f t="shared" si="37"/>
        <v>31700</v>
      </c>
      <c r="N150" s="17">
        <f t="shared" si="41"/>
        <v>35375.5</v>
      </c>
      <c r="O150" s="18">
        <f t="shared" si="38"/>
        <v>24775</v>
      </c>
      <c r="P150" s="17">
        <f t="shared" si="42"/>
        <v>120350.5</v>
      </c>
      <c r="Q150" s="56">
        <f t="shared" si="43"/>
        <v>210102.5</v>
      </c>
      <c r="R150" s="58">
        <f t="shared" si="44"/>
        <v>120351.5</v>
      </c>
    </row>
    <row r="151" spans="1:18" s="1" customFormat="1" ht="11.25">
      <c r="A151" s="26">
        <v>9</v>
      </c>
      <c r="B151" s="1" t="s">
        <v>172</v>
      </c>
      <c r="C151" s="10" t="s">
        <v>178</v>
      </c>
      <c r="D151" s="11">
        <v>1105</v>
      </c>
      <c r="E151" s="11"/>
      <c r="F151" s="1" t="s">
        <v>179</v>
      </c>
      <c r="G151" s="17">
        <f t="shared" si="33"/>
        <v>15470</v>
      </c>
      <c r="H151" s="7">
        <f t="shared" si="34"/>
        <v>35500</v>
      </c>
      <c r="I151" s="7">
        <f t="shared" si="35"/>
        <v>25000</v>
      </c>
      <c r="J151" s="7">
        <f t="shared" si="39"/>
        <v>15000</v>
      </c>
      <c r="K151" s="25">
        <f t="shared" si="40"/>
        <v>90970</v>
      </c>
      <c r="L151" s="16">
        <f t="shared" si="36"/>
        <v>28500</v>
      </c>
      <c r="M151" s="16">
        <f t="shared" si="37"/>
        <v>31700</v>
      </c>
      <c r="N151" s="17">
        <f t="shared" si="41"/>
        <v>38398.75</v>
      </c>
      <c r="O151" s="18">
        <f t="shared" si="38"/>
        <v>24775</v>
      </c>
      <c r="P151" s="17">
        <f t="shared" si="42"/>
        <v>123373.75</v>
      </c>
      <c r="Q151" s="56">
        <f t="shared" si="43"/>
        <v>214343.75</v>
      </c>
      <c r="R151" s="58">
        <f t="shared" si="44"/>
        <v>123374.75</v>
      </c>
    </row>
    <row r="152" spans="1:18" s="1" customFormat="1" ht="11.25">
      <c r="A152" s="26">
        <v>10</v>
      </c>
      <c r="B152" s="1" t="s">
        <v>172</v>
      </c>
      <c r="C152" s="10" t="s">
        <v>180</v>
      </c>
      <c r="D152" s="11">
        <v>1054</v>
      </c>
      <c r="E152" s="11"/>
      <c r="F152" s="1" t="s">
        <v>181</v>
      </c>
      <c r="G152" s="17">
        <f t="shared" si="33"/>
        <v>14756</v>
      </c>
      <c r="H152" s="7">
        <f t="shared" si="34"/>
        <v>35500</v>
      </c>
      <c r="I152" s="7">
        <f t="shared" si="35"/>
        <v>25000</v>
      </c>
      <c r="J152" s="7">
        <f t="shared" si="39"/>
        <v>15000</v>
      </c>
      <c r="K152" s="25">
        <f t="shared" si="40"/>
        <v>90256</v>
      </c>
      <c r="L152" s="16">
        <f t="shared" si="36"/>
        <v>28500</v>
      </c>
      <c r="M152" s="16">
        <f t="shared" si="37"/>
        <v>31700</v>
      </c>
      <c r="N152" s="17">
        <f t="shared" si="41"/>
        <v>36626.5</v>
      </c>
      <c r="O152" s="18">
        <f t="shared" si="38"/>
        <v>24775</v>
      </c>
      <c r="P152" s="17">
        <f t="shared" si="42"/>
        <v>121601.5</v>
      </c>
      <c r="Q152" s="56">
        <f t="shared" si="43"/>
        <v>211857.5</v>
      </c>
      <c r="R152" s="58">
        <f t="shared" si="44"/>
        <v>121602.5</v>
      </c>
    </row>
    <row r="153" spans="1:18" s="1" customFormat="1" ht="11.25">
      <c r="A153" s="26">
        <v>11</v>
      </c>
      <c r="B153" s="1" t="s">
        <v>172</v>
      </c>
      <c r="C153" s="10" t="s">
        <v>182</v>
      </c>
      <c r="D153" s="11">
        <v>964</v>
      </c>
      <c r="E153" s="11"/>
      <c r="F153" s="1" t="s">
        <v>183</v>
      </c>
      <c r="G153" s="17">
        <f t="shared" si="33"/>
        <v>13496</v>
      </c>
      <c r="H153" s="7">
        <f t="shared" si="34"/>
        <v>35500</v>
      </c>
      <c r="I153" s="7">
        <f t="shared" si="35"/>
        <v>25000</v>
      </c>
      <c r="J153" s="7">
        <f t="shared" si="39"/>
        <v>15000</v>
      </c>
      <c r="K153" s="25">
        <f t="shared" si="40"/>
        <v>88996</v>
      </c>
      <c r="L153" s="16">
        <f t="shared" si="36"/>
        <v>28500</v>
      </c>
      <c r="M153" s="16">
        <f t="shared" si="37"/>
        <v>31700</v>
      </c>
      <c r="N153" s="17">
        <f t="shared" si="41"/>
        <v>33499</v>
      </c>
      <c r="O153" s="18">
        <f t="shared" si="38"/>
        <v>24775</v>
      </c>
      <c r="P153" s="17">
        <f t="shared" si="42"/>
        <v>118474</v>
      </c>
      <c r="Q153" s="56">
        <f t="shared" si="43"/>
        <v>207470</v>
      </c>
      <c r="R153" s="58">
        <f t="shared" si="44"/>
        <v>118475</v>
      </c>
    </row>
    <row r="154" spans="1:18" s="1" customFormat="1" ht="11.25">
      <c r="A154" s="26">
        <v>12</v>
      </c>
      <c r="B154" s="1" t="s">
        <v>172</v>
      </c>
      <c r="C154" s="10" t="s">
        <v>184</v>
      </c>
      <c r="D154" s="11">
        <v>1036</v>
      </c>
      <c r="E154" s="11"/>
      <c r="F154" s="1" t="s">
        <v>185</v>
      </c>
      <c r="G154" s="17">
        <f t="shared" si="33"/>
        <v>14504</v>
      </c>
      <c r="H154" s="7">
        <f t="shared" si="34"/>
        <v>35500</v>
      </c>
      <c r="I154" s="7">
        <f t="shared" si="35"/>
        <v>25000</v>
      </c>
      <c r="J154" s="7">
        <f t="shared" si="39"/>
        <v>15000</v>
      </c>
      <c r="K154" s="25">
        <f t="shared" si="40"/>
        <v>90004</v>
      </c>
      <c r="L154" s="16">
        <f t="shared" si="36"/>
        <v>28500</v>
      </c>
      <c r="M154" s="16">
        <f t="shared" si="37"/>
        <v>31700</v>
      </c>
      <c r="N154" s="17">
        <f t="shared" si="41"/>
        <v>36001</v>
      </c>
      <c r="O154" s="18">
        <f t="shared" si="38"/>
        <v>24775</v>
      </c>
      <c r="P154" s="17">
        <f t="shared" si="42"/>
        <v>120976</v>
      </c>
      <c r="Q154" s="56">
        <f t="shared" si="43"/>
        <v>210980</v>
      </c>
      <c r="R154" s="58">
        <f t="shared" si="44"/>
        <v>120977</v>
      </c>
    </row>
    <row r="155" spans="1:18" s="60" customFormat="1" ht="11.25">
      <c r="A155" s="26">
        <v>13</v>
      </c>
      <c r="B155" s="60" t="s">
        <v>172</v>
      </c>
      <c r="C155" s="61" t="s">
        <v>186</v>
      </c>
      <c r="D155" s="62">
        <v>1185</v>
      </c>
      <c r="E155" s="62"/>
      <c r="F155" s="60" t="s">
        <v>187</v>
      </c>
      <c r="G155" s="63">
        <f t="shared" si="33"/>
        <v>16590</v>
      </c>
      <c r="H155" s="64">
        <f t="shared" si="34"/>
        <v>35500</v>
      </c>
      <c r="I155" s="64">
        <f t="shared" si="35"/>
        <v>25000</v>
      </c>
      <c r="J155" s="64">
        <f t="shared" si="39"/>
        <v>15000</v>
      </c>
      <c r="K155" s="65">
        <f t="shared" si="40"/>
        <v>92090</v>
      </c>
      <c r="L155" s="66">
        <f t="shared" si="36"/>
        <v>28500</v>
      </c>
      <c r="M155" s="66">
        <f t="shared" si="37"/>
        <v>31700</v>
      </c>
      <c r="N155" s="63">
        <f t="shared" si="41"/>
        <v>41178.75</v>
      </c>
      <c r="O155" s="67">
        <f t="shared" si="38"/>
        <v>24775</v>
      </c>
      <c r="P155" s="63">
        <f t="shared" si="42"/>
        <v>126153.75</v>
      </c>
      <c r="Q155" s="68">
        <f t="shared" si="43"/>
        <v>218243.75</v>
      </c>
      <c r="R155" s="69">
        <f t="shared" si="44"/>
        <v>126154.75</v>
      </c>
    </row>
    <row r="156" spans="1:18" s="60" customFormat="1" ht="11.25">
      <c r="A156" s="26">
        <v>14</v>
      </c>
      <c r="B156" s="60" t="s">
        <v>172</v>
      </c>
      <c r="C156" s="61" t="s">
        <v>188</v>
      </c>
      <c r="D156" s="62">
        <v>1234</v>
      </c>
      <c r="E156" s="62"/>
      <c r="F156" s="60" t="s">
        <v>187</v>
      </c>
      <c r="G156" s="63">
        <f t="shared" si="33"/>
        <v>17276</v>
      </c>
      <c r="H156" s="64">
        <f t="shared" si="34"/>
        <v>35500</v>
      </c>
      <c r="I156" s="64">
        <f t="shared" si="35"/>
        <v>25000</v>
      </c>
      <c r="J156" s="64">
        <f t="shared" si="39"/>
        <v>15000</v>
      </c>
      <c r="K156" s="65">
        <f t="shared" si="40"/>
        <v>92776</v>
      </c>
      <c r="L156" s="66">
        <f t="shared" si="36"/>
        <v>28500</v>
      </c>
      <c r="M156" s="66">
        <f t="shared" si="37"/>
        <v>31700</v>
      </c>
      <c r="N156" s="63">
        <f t="shared" si="41"/>
        <v>42881.5</v>
      </c>
      <c r="O156" s="67">
        <f t="shared" si="38"/>
        <v>24775</v>
      </c>
      <c r="P156" s="63">
        <f t="shared" si="42"/>
        <v>127856.5</v>
      </c>
      <c r="Q156" s="68">
        <f t="shared" si="43"/>
        <v>220632.5</v>
      </c>
      <c r="R156" s="69">
        <f t="shared" si="44"/>
        <v>127857.5</v>
      </c>
    </row>
    <row r="157" spans="1:18" s="60" customFormat="1" ht="11.25">
      <c r="A157" s="26">
        <v>15</v>
      </c>
      <c r="B157" s="60" t="s">
        <v>172</v>
      </c>
      <c r="C157" s="61" t="s">
        <v>189</v>
      </c>
      <c r="D157" s="62">
        <v>1047</v>
      </c>
      <c r="E157" s="62"/>
      <c r="F157" s="60" t="s">
        <v>187</v>
      </c>
      <c r="G157" s="63">
        <f t="shared" si="33"/>
        <v>14658</v>
      </c>
      <c r="H157" s="64">
        <f t="shared" si="34"/>
        <v>35500</v>
      </c>
      <c r="I157" s="64">
        <f t="shared" si="35"/>
        <v>25000</v>
      </c>
      <c r="J157" s="64">
        <f t="shared" si="39"/>
        <v>15000</v>
      </c>
      <c r="K157" s="65">
        <f t="shared" si="40"/>
        <v>90158</v>
      </c>
      <c r="L157" s="66">
        <f t="shared" si="36"/>
        <v>28500</v>
      </c>
      <c r="M157" s="66">
        <f t="shared" si="37"/>
        <v>31700</v>
      </c>
      <c r="N157" s="63">
        <f t="shared" si="41"/>
        <v>36383.25</v>
      </c>
      <c r="O157" s="67">
        <f t="shared" si="38"/>
        <v>24775</v>
      </c>
      <c r="P157" s="63">
        <f t="shared" si="42"/>
        <v>121358.25</v>
      </c>
      <c r="Q157" s="68">
        <f t="shared" si="43"/>
        <v>211516.25</v>
      </c>
      <c r="R157" s="69">
        <f t="shared" si="44"/>
        <v>121359.25</v>
      </c>
    </row>
    <row r="158" spans="1:18" s="60" customFormat="1" ht="11.25">
      <c r="A158" s="26">
        <v>16</v>
      </c>
      <c r="B158" s="60" t="s">
        <v>172</v>
      </c>
      <c r="C158" s="61" t="s">
        <v>190</v>
      </c>
      <c r="D158" s="62">
        <v>1471</v>
      </c>
      <c r="E158" s="62"/>
      <c r="F158" s="60" t="s">
        <v>187</v>
      </c>
      <c r="G158" s="63">
        <f t="shared" si="33"/>
        <v>20594</v>
      </c>
      <c r="H158" s="64">
        <f t="shared" si="34"/>
        <v>35500</v>
      </c>
      <c r="I158" s="64">
        <f t="shared" si="35"/>
        <v>25000</v>
      </c>
      <c r="J158" s="64">
        <f t="shared" si="39"/>
        <v>15000</v>
      </c>
      <c r="K158" s="65">
        <f t="shared" si="40"/>
        <v>96094</v>
      </c>
      <c r="L158" s="66">
        <f t="shared" si="36"/>
        <v>28500</v>
      </c>
      <c r="M158" s="66">
        <f t="shared" si="37"/>
        <v>31700</v>
      </c>
      <c r="N158" s="63">
        <f t="shared" si="41"/>
        <v>51117.25</v>
      </c>
      <c r="O158" s="67">
        <f t="shared" si="38"/>
        <v>24775</v>
      </c>
      <c r="P158" s="63">
        <f t="shared" si="42"/>
        <v>136092.25</v>
      </c>
      <c r="Q158" s="68">
        <f t="shared" si="43"/>
        <v>232186.25</v>
      </c>
      <c r="R158" s="69">
        <f t="shared" si="44"/>
        <v>136093.25</v>
      </c>
    </row>
    <row r="159" spans="1:18" s="60" customFormat="1" ht="11.25">
      <c r="A159" s="26">
        <v>17</v>
      </c>
      <c r="B159" s="60" t="s">
        <v>172</v>
      </c>
      <c r="C159" s="61" t="s">
        <v>191</v>
      </c>
      <c r="D159" s="62">
        <v>840</v>
      </c>
      <c r="E159" s="62"/>
      <c r="F159" s="60" t="s">
        <v>187</v>
      </c>
      <c r="G159" s="63">
        <f t="shared" si="33"/>
        <v>11760</v>
      </c>
      <c r="H159" s="64">
        <f t="shared" si="34"/>
        <v>35500</v>
      </c>
      <c r="I159" s="64">
        <f t="shared" si="35"/>
        <v>25000</v>
      </c>
      <c r="J159" s="64">
        <f t="shared" si="39"/>
        <v>15000</v>
      </c>
      <c r="K159" s="65">
        <f t="shared" si="40"/>
        <v>87260</v>
      </c>
      <c r="L159" s="66">
        <f t="shared" si="36"/>
        <v>28500</v>
      </c>
      <c r="M159" s="66">
        <f t="shared" si="37"/>
        <v>31700</v>
      </c>
      <c r="N159" s="63">
        <f t="shared" si="41"/>
        <v>29190</v>
      </c>
      <c r="O159" s="67">
        <f t="shared" si="38"/>
        <v>24775</v>
      </c>
      <c r="P159" s="63">
        <f t="shared" si="42"/>
        <v>114165</v>
      </c>
      <c r="Q159" s="68">
        <f t="shared" si="43"/>
        <v>201425</v>
      </c>
      <c r="R159" s="69">
        <f t="shared" si="44"/>
        <v>114166</v>
      </c>
    </row>
    <row r="160" spans="1:18" s="60" customFormat="1" ht="11.25">
      <c r="A160" s="26">
        <v>18</v>
      </c>
      <c r="B160" s="60" t="s">
        <v>172</v>
      </c>
      <c r="C160" s="61" t="s">
        <v>192</v>
      </c>
      <c r="D160" s="62">
        <v>895</v>
      </c>
      <c r="E160" s="62"/>
      <c r="F160" s="60" t="s">
        <v>187</v>
      </c>
      <c r="G160" s="63">
        <f t="shared" si="33"/>
        <v>12530</v>
      </c>
      <c r="H160" s="64">
        <f t="shared" si="34"/>
        <v>35500</v>
      </c>
      <c r="I160" s="64">
        <f t="shared" si="35"/>
        <v>25000</v>
      </c>
      <c r="J160" s="64">
        <f t="shared" si="39"/>
        <v>15000</v>
      </c>
      <c r="K160" s="65">
        <f t="shared" si="40"/>
        <v>88030</v>
      </c>
      <c r="L160" s="66">
        <f t="shared" si="36"/>
        <v>28500</v>
      </c>
      <c r="M160" s="66">
        <f t="shared" si="37"/>
        <v>31700</v>
      </c>
      <c r="N160" s="63">
        <f t="shared" si="41"/>
        <v>31101.25</v>
      </c>
      <c r="O160" s="67">
        <f t="shared" si="38"/>
        <v>24775</v>
      </c>
      <c r="P160" s="63">
        <f t="shared" si="42"/>
        <v>116076.25</v>
      </c>
      <c r="Q160" s="68">
        <f t="shared" si="43"/>
        <v>204106.25</v>
      </c>
      <c r="R160" s="69">
        <f t="shared" si="44"/>
        <v>116077.25</v>
      </c>
    </row>
    <row r="161" spans="1:18" s="60" customFormat="1" ht="11.25">
      <c r="A161" s="26">
        <v>19</v>
      </c>
      <c r="B161" s="60" t="s">
        <v>172</v>
      </c>
      <c r="C161" s="61" t="s">
        <v>193</v>
      </c>
      <c r="D161" s="62">
        <v>896</v>
      </c>
      <c r="E161" s="62"/>
      <c r="F161" s="60" t="s">
        <v>187</v>
      </c>
      <c r="G161" s="63">
        <f t="shared" si="33"/>
        <v>12544</v>
      </c>
      <c r="H161" s="64">
        <f t="shared" si="34"/>
        <v>35500</v>
      </c>
      <c r="I161" s="64">
        <f t="shared" si="35"/>
        <v>25000</v>
      </c>
      <c r="J161" s="64">
        <f t="shared" si="39"/>
        <v>15000</v>
      </c>
      <c r="K161" s="65">
        <f t="shared" si="40"/>
        <v>88044</v>
      </c>
      <c r="L161" s="66">
        <f t="shared" si="36"/>
        <v>28500</v>
      </c>
      <c r="M161" s="66">
        <f t="shared" si="37"/>
        <v>31700</v>
      </c>
      <c r="N161" s="63">
        <f t="shared" si="41"/>
        <v>31136</v>
      </c>
      <c r="O161" s="67">
        <f t="shared" si="38"/>
        <v>24775</v>
      </c>
      <c r="P161" s="63">
        <f t="shared" si="42"/>
        <v>116111</v>
      </c>
      <c r="Q161" s="68">
        <f t="shared" si="43"/>
        <v>204155</v>
      </c>
      <c r="R161" s="69">
        <f t="shared" si="44"/>
        <v>116112</v>
      </c>
    </row>
    <row r="162" spans="1:18" s="60" customFormat="1" ht="11.25">
      <c r="A162" s="26">
        <v>20</v>
      </c>
      <c r="B162" s="60" t="s">
        <v>172</v>
      </c>
      <c r="C162" s="61" t="s">
        <v>194</v>
      </c>
      <c r="D162" s="62">
        <v>1011</v>
      </c>
      <c r="E162" s="62"/>
      <c r="F162" s="60" t="s">
        <v>334</v>
      </c>
      <c r="G162" s="63">
        <f t="shared" si="33"/>
        <v>14154</v>
      </c>
      <c r="H162" s="64">
        <f t="shared" si="34"/>
        <v>35500</v>
      </c>
      <c r="I162" s="64">
        <f t="shared" si="35"/>
        <v>25000</v>
      </c>
      <c r="J162" s="64">
        <f t="shared" si="39"/>
        <v>15000</v>
      </c>
      <c r="K162" s="65">
        <f t="shared" si="40"/>
        <v>89654</v>
      </c>
      <c r="L162" s="66">
        <f t="shared" si="36"/>
        <v>28500</v>
      </c>
      <c r="M162" s="66">
        <f t="shared" si="37"/>
        <v>31700</v>
      </c>
      <c r="N162" s="63">
        <f t="shared" si="41"/>
        <v>35132.25</v>
      </c>
      <c r="O162" s="67">
        <f t="shared" si="38"/>
        <v>24775</v>
      </c>
      <c r="P162" s="63">
        <f t="shared" si="42"/>
        <v>120107.25</v>
      </c>
      <c r="Q162" s="68">
        <f t="shared" si="43"/>
        <v>209761.25</v>
      </c>
      <c r="R162" s="69">
        <f t="shared" si="44"/>
        <v>120108.25</v>
      </c>
    </row>
    <row r="163" spans="1:18" s="60" customFormat="1" ht="11.25">
      <c r="A163" s="26">
        <v>21</v>
      </c>
      <c r="B163" s="60" t="s">
        <v>172</v>
      </c>
      <c r="C163" s="61" t="s">
        <v>196</v>
      </c>
      <c r="D163" s="62">
        <v>964</v>
      </c>
      <c r="E163" s="62"/>
      <c r="F163" s="60" t="s">
        <v>334</v>
      </c>
      <c r="G163" s="63">
        <f t="shared" si="33"/>
        <v>13496</v>
      </c>
      <c r="H163" s="64">
        <f t="shared" si="34"/>
        <v>35500</v>
      </c>
      <c r="I163" s="64">
        <f t="shared" si="35"/>
        <v>25000</v>
      </c>
      <c r="J163" s="64">
        <f t="shared" si="39"/>
        <v>15000</v>
      </c>
      <c r="K163" s="65">
        <f t="shared" si="40"/>
        <v>88996</v>
      </c>
      <c r="L163" s="66">
        <f t="shared" si="36"/>
        <v>28500</v>
      </c>
      <c r="M163" s="66">
        <f t="shared" si="37"/>
        <v>31700</v>
      </c>
      <c r="N163" s="63">
        <f t="shared" si="41"/>
        <v>33499</v>
      </c>
      <c r="O163" s="67">
        <f t="shared" si="38"/>
        <v>24775</v>
      </c>
      <c r="P163" s="63">
        <f t="shared" si="42"/>
        <v>118474</v>
      </c>
      <c r="Q163" s="68">
        <f t="shared" si="43"/>
        <v>207470</v>
      </c>
      <c r="R163" s="69">
        <f t="shared" si="44"/>
        <v>118475</v>
      </c>
    </row>
    <row r="164" spans="1:18" s="60" customFormat="1" ht="11.25">
      <c r="A164" s="26">
        <v>22</v>
      </c>
      <c r="B164" s="60" t="s">
        <v>172</v>
      </c>
      <c r="C164" s="61" t="s">
        <v>197</v>
      </c>
      <c r="D164" s="62">
        <v>911</v>
      </c>
      <c r="E164" s="62"/>
      <c r="F164" s="60" t="s">
        <v>335</v>
      </c>
      <c r="G164" s="63">
        <f t="shared" si="33"/>
        <v>12754</v>
      </c>
      <c r="H164" s="64">
        <f t="shared" si="34"/>
        <v>35500</v>
      </c>
      <c r="I164" s="64">
        <f t="shared" si="35"/>
        <v>25000</v>
      </c>
      <c r="J164" s="64">
        <f t="shared" si="39"/>
        <v>15000</v>
      </c>
      <c r="K164" s="65">
        <f t="shared" si="40"/>
        <v>88254</v>
      </c>
      <c r="L164" s="66">
        <f t="shared" si="36"/>
        <v>28500</v>
      </c>
      <c r="M164" s="66">
        <f t="shared" si="37"/>
        <v>31700</v>
      </c>
      <c r="N164" s="63">
        <f t="shared" si="41"/>
        <v>31657.25</v>
      </c>
      <c r="O164" s="67">
        <f t="shared" si="38"/>
        <v>24775</v>
      </c>
      <c r="P164" s="63">
        <f t="shared" si="42"/>
        <v>116632.25</v>
      </c>
      <c r="Q164" s="68">
        <f t="shared" si="43"/>
        <v>204886.25</v>
      </c>
      <c r="R164" s="69">
        <f t="shared" si="44"/>
        <v>116633.25</v>
      </c>
    </row>
    <row r="165" spans="1:18" s="60" customFormat="1" ht="11.25">
      <c r="A165" s="26">
        <v>23</v>
      </c>
      <c r="B165" s="60" t="s">
        <v>172</v>
      </c>
      <c r="C165" s="61" t="s">
        <v>198</v>
      </c>
      <c r="D165" s="62">
        <v>911</v>
      </c>
      <c r="E165" s="62"/>
      <c r="F165" s="60" t="s">
        <v>199</v>
      </c>
      <c r="G165" s="63">
        <f t="shared" si="33"/>
        <v>12754</v>
      </c>
      <c r="H165" s="64">
        <f t="shared" si="34"/>
        <v>35500</v>
      </c>
      <c r="I165" s="64">
        <f t="shared" si="35"/>
        <v>25000</v>
      </c>
      <c r="J165" s="64">
        <f t="shared" si="39"/>
        <v>15000</v>
      </c>
      <c r="K165" s="65">
        <f t="shared" si="40"/>
        <v>88254</v>
      </c>
      <c r="L165" s="66">
        <f t="shared" si="36"/>
        <v>28500</v>
      </c>
      <c r="M165" s="66">
        <f t="shared" si="37"/>
        <v>31700</v>
      </c>
      <c r="N165" s="63">
        <f t="shared" si="41"/>
        <v>31657.25</v>
      </c>
      <c r="O165" s="67">
        <f t="shared" si="38"/>
        <v>24775</v>
      </c>
      <c r="P165" s="63">
        <f t="shared" si="42"/>
        <v>116632.25</v>
      </c>
      <c r="Q165" s="68">
        <f t="shared" si="43"/>
        <v>204886.25</v>
      </c>
      <c r="R165" s="69">
        <f t="shared" si="44"/>
        <v>116633.25</v>
      </c>
    </row>
    <row r="166" spans="1:18" s="60" customFormat="1" ht="11.25">
      <c r="A166" s="26">
        <v>24</v>
      </c>
      <c r="B166" s="60" t="s">
        <v>172</v>
      </c>
      <c r="C166" s="61" t="s">
        <v>200</v>
      </c>
      <c r="D166" s="62">
        <v>1173</v>
      </c>
      <c r="E166" s="62"/>
      <c r="F166" s="60" t="s">
        <v>335</v>
      </c>
      <c r="G166" s="63">
        <f t="shared" si="33"/>
        <v>16422</v>
      </c>
      <c r="H166" s="64">
        <f t="shared" si="34"/>
        <v>35500</v>
      </c>
      <c r="I166" s="64">
        <f t="shared" si="35"/>
        <v>25000</v>
      </c>
      <c r="J166" s="64">
        <f t="shared" si="39"/>
        <v>15000</v>
      </c>
      <c r="K166" s="65">
        <f t="shared" si="40"/>
        <v>91922</v>
      </c>
      <c r="L166" s="66">
        <f t="shared" si="36"/>
        <v>28500</v>
      </c>
      <c r="M166" s="66">
        <f t="shared" si="37"/>
        <v>31700</v>
      </c>
      <c r="N166" s="63">
        <f t="shared" si="41"/>
        <v>40761.75</v>
      </c>
      <c r="O166" s="67">
        <f t="shared" si="38"/>
        <v>24775</v>
      </c>
      <c r="P166" s="63">
        <f t="shared" si="42"/>
        <v>125736.75</v>
      </c>
      <c r="Q166" s="68">
        <f t="shared" si="43"/>
        <v>217658.75</v>
      </c>
      <c r="R166" s="69">
        <f t="shared" si="44"/>
        <v>125737.75</v>
      </c>
    </row>
    <row r="167" spans="1:18" s="60" customFormat="1" ht="11.25">
      <c r="A167" s="26">
        <v>25</v>
      </c>
      <c r="B167" s="60" t="s">
        <v>172</v>
      </c>
      <c r="C167" s="61" t="s">
        <v>201</v>
      </c>
      <c r="D167" s="62">
        <v>1345</v>
      </c>
      <c r="E167" s="62"/>
      <c r="F167" s="60" t="s">
        <v>336</v>
      </c>
      <c r="G167" s="63">
        <f t="shared" si="33"/>
        <v>18830</v>
      </c>
      <c r="H167" s="64">
        <f t="shared" si="34"/>
        <v>35500</v>
      </c>
      <c r="I167" s="64">
        <f t="shared" si="35"/>
        <v>25000</v>
      </c>
      <c r="J167" s="64">
        <f t="shared" si="39"/>
        <v>15000</v>
      </c>
      <c r="K167" s="65">
        <f t="shared" si="40"/>
        <v>94330</v>
      </c>
      <c r="L167" s="66">
        <f t="shared" si="36"/>
        <v>28500</v>
      </c>
      <c r="M167" s="66">
        <f t="shared" si="37"/>
        <v>31700</v>
      </c>
      <c r="N167" s="63">
        <f t="shared" si="41"/>
        <v>46738.75</v>
      </c>
      <c r="O167" s="67">
        <f t="shared" si="38"/>
        <v>24775</v>
      </c>
      <c r="P167" s="63">
        <f t="shared" si="42"/>
        <v>131713.75</v>
      </c>
      <c r="Q167" s="68">
        <f t="shared" si="43"/>
        <v>226043.75</v>
      </c>
      <c r="R167" s="69">
        <f t="shared" si="44"/>
        <v>131714.75</v>
      </c>
    </row>
    <row r="168" spans="1:18" s="60" customFormat="1" ht="11.25">
      <c r="A168" s="26">
        <v>26</v>
      </c>
      <c r="B168" s="60" t="s">
        <v>172</v>
      </c>
      <c r="C168" s="61" t="s">
        <v>202</v>
      </c>
      <c r="D168" s="62">
        <v>932</v>
      </c>
      <c r="E168" s="62"/>
      <c r="F168" s="60" t="s">
        <v>336</v>
      </c>
      <c r="G168" s="63">
        <f t="shared" si="33"/>
        <v>13048</v>
      </c>
      <c r="H168" s="64">
        <f t="shared" si="34"/>
        <v>35500</v>
      </c>
      <c r="I168" s="64">
        <f t="shared" si="35"/>
        <v>25000</v>
      </c>
      <c r="J168" s="64">
        <f t="shared" si="39"/>
        <v>15000</v>
      </c>
      <c r="K168" s="65">
        <f t="shared" si="40"/>
        <v>88548</v>
      </c>
      <c r="L168" s="66">
        <f t="shared" si="36"/>
        <v>28500</v>
      </c>
      <c r="M168" s="66">
        <f t="shared" si="37"/>
        <v>31700</v>
      </c>
      <c r="N168" s="63">
        <f t="shared" si="41"/>
        <v>32387</v>
      </c>
      <c r="O168" s="67">
        <f t="shared" si="38"/>
        <v>24775</v>
      </c>
      <c r="P168" s="63">
        <f t="shared" si="42"/>
        <v>117362</v>
      </c>
      <c r="Q168" s="68">
        <f t="shared" si="43"/>
        <v>205910</v>
      </c>
      <c r="R168" s="69">
        <f t="shared" si="44"/>
        <v>117363</v>
      </c>
    </row>
    <row r="169" spans="1:18" s="60" customFormat="1" ht="11.25">
      <c r="A169" s="26">
        <v>27</v>
      </c>
      <c r="B169" s="60" t="s">
        <v>172</v>
      </c>
      <c r="C169" s="61" t="s">
        <v>203</v>
      </c>
      <c r="D169" s="62">
        <v>957</v>
      </c>
      <c r="E169" s="62"/>
      <c r="F169" s="60" t="s">
        <v>336</v>
      </c>
      <c r="G169" s="63">
        <f t="shared" si="33"/>
        <v>13398</v>
      </c>
      <c r="H169" s="64">
        <f t="shared" si="34"/>
        <v>35500</v>
      </c>
      <c r="I169" s="64">
        <f t="shared" si="35"/>
        <v>25000</v>
      </c>
      <c r="J169" s="64">
        <f t="shared" si="39"/>
        <v>15000</v>
      </c>
      <c r="K169" s="65">
        <f t="shared" si="40"/>
        <v>88898</v>
      </c>
      <c r="L169" s="66">
        <f t="shared" si="36"/>
        <v>28500</v>
      </c>
      <c r="M169" s="66">
        <f t="shared" si="37"/>
        <v>31700</v>
      </c>
      <c r="N169" s="63">
        <f t="shared" si="41"/>
        <v>33255.75</v>
      </c>
      <c r="O169" s="67">
        <f t="shared" si="38"/>
        <v>24775</v>
      </c>
      <c r="P169" s="63">
        <f t="shared" si="42"/>
        <v>118230.75</v>
      </c>
      <c r="Q169" s="68">
        <f t="shared" si="43"/>
        <v>207128.75</v>
      </c>
      <c r="R169" s="69">
        <f t="shared" si="44"/>
        <v>118231.75</v>
      </c>
    </row>
    <row r="170" spans="1:18" s="60" customFormat="1" ht="11.25">
      <c r="A170" s="26">
        <v>28</v>
      </c>
      <c r="B170" s="60" t="s">
        <v>172</v>
      </c>
      <c r="C170" s="61" t="s">
        <v>204</v>
      </c>
      <c r="D170" s="62">
        <v>1126</v>
      </c>
      <c r="E170" s="62"/>
      <c r="F170" s="60" t="s">
        <v>199</v>
      </c>
      <c r="G170" s="63">
        <f t="shared" si="33"/>
        <v>15764</v>
      </c>
      <c r="H170" s="64">
        <f t="shared" si="34"/>
        <v>35500</v>
      </c>
      <c r="I170" s="64">
        <f t="shared" si="35"/>
        <v>25000</v>
      </c>
      <c r="J170" s="64">
        <f t="shared" si="39"/>
        <v>15000</v>
      </c>
      <c r="K170" s="65">
        <f t="shared" si="40"/>
        <v>91264</v>
      </c>
      <c r="L170" s="66">
        <f t="shared" si="36"/>
        <v>28500</v>
      </c>
      <c r="M170" s="66">
        <f t="shared" si="37"/>
        <v>31700</v>
      </c>
      <c r="N170" s="63">
        <f t="shared" si="41"/>
        <v>39128.5</v>
      </c>
      <c r="O170" s="67">
        <f t="shared" si="38"/>
        <v>24775</v>
      </c>
      <c r="P170" s="63">
        <f t="shared" si="42"/>
        <v>124103.5</v>
      </c>
      <c r="Q170" s="68">
        <f t="shared" si="43"/>
        <v>215367.5</v>
      </c>
      <c r="R170" s="69">
        <f t="shared" si="44"/>
        <v>124104.5</v>
      </c>
    </row>
    <row r="171" spans="1:18" s="60" customFormat="1" ht="11.25">
      <c r="A171" s="26">
        <v>29</v>
      </c>
      <c r="B171" s="60" t="s">
        <v>172</v>
      </c>
      <c r="C171" s="61" t="s">
        <v>205</v>
      </c>
      <c r="D171" s="62">
        <v>880</v>
      </c>
      <c r="E171" s="62"/>
      <c r="F171" s="60" t="s">
        <v>199</v>
      </c>
      <c r="G171" s="63">
        <f t="shared" si="33"/>
        <v>12320</v>
      </c>
      <c r="H171" s="64">
        <f t="shared" si="34"/>
        <v>35500</v>
      </c>
      <c r="I171" s="64">
        <f t="shared" si="35"/>
        <v>25000</v>
      </c>
      <c r="J171" s="64">
        <f t="shared" si="39"/>
        <v>15000</v>
      </c>
      <c r="K171" s="65">
        <f t="shared" si="40"/>
        <v>87820</v>
      </c>
      <c r="L171" s="66">
        <f t="shared" si="36"/>
        <v>28500</v>
      </c>
      <c r="M171" s="66">
        <f t="shared" si="37"/>
        <v>31700</v>
      </c>
      <c r="N171" s="63">
        <f t="shared" si="41"/>
        <v>30580</v>
      </c>
      <c r="O171" s="67">
        <f t="shared" si="38"/>
        <v>24775</v>
      </c>
      <c r="P171" s="63">
        <f t="shared" si="42"/>
        <v>115555</v>
      </c>
      <c r="Q171" s="68">
        <f t="shared" si="43"/>
        <v>203375</v>
      </c>
      <c r="R171" s="69">
        <f t="shared" si="44"/>
        <v>115556</v>
      </c>
    </row>
    <row r="172" spans="1:18" s="60" customFormat="1" ht="11.25">
      <c r="A172" s="26">
        <v>30</v>
      </c>
      <c r="B172" s="60" t="s">
        <v>172</v>
      </c>
      <c r="C172" s="61" t="s">
        <v>206</v>
      </c>
      <c r="D172" s="70">
        <v>781</v>
      </c>
      <c r="E172" s="62"/>
      <c r="F172" s="60" t="s">
        <v>199</v>
      </c>
      <c r="G172" s="63">
        <f t="shared" si="33"/>
        <v>10934</v>
      </c>
      <c r="H172" s="64">
        <f t="shared" si="34"/>
        <v>35500</v>
      </c>
      <c r="I172" s="64">
        <f t="shared" si="35"/>
        <v>25000</v>
      </c>
      <c r="J172" s="64">
        <f t="shared" si="39"/>
        <v>15000</v>
      </c>
      <c r="K172" s="65">
        <f t="shared" si="40"/>
        <v>86434</v>
      </c>
      <c r="L172" s="66">
        <f t="shared" si="36"/>
        <v>28500</v>
      </c>
      <c r="M172" s="66">
        <f t="shared" si="37"/>
        <v>31700</v>
      </c>
      <c r="N172" s="63">
        <f t="shared" si="41"/>
        <v>27139.75</v>
      </c>
      <c r="O172" s="67">
        <f t="shared" si="38"/>
        <v>24775</v>
      </c>
      <c r="P172" s="63">
        <f>SUM(L172:O172)</f>
        <v>112114.75</v>
      </c>
      <c r="Q172" s="68">
        <f t="shared" si="43"/>
        <v>198548.75</v>
      </c>
      <c r="R172" s="69">
        <f t="shared" si="44"/>
        <v>112115.75</v>
      </c>
    </row>
    <row r="173" spans="1:18" s="60" customFormat="1" ht="11.25">
      <c r="A173" s="26">
        <v>31</v>
      </c>
      <c r="B173" s="60" t="s">
        <v>172</v>
      </c>
      <c r="C173" s="61" t="s">
        <v>301</v>
      </c>
      <c r="D173" s="70">
        <v>1103</v>
      </c>
      <c r="E173" s="62"/>
      <c r="F173" s="60" t="s">
        <v>337</v>
      </c>
      <c r="G173" s="63">
        <f t="shared" si="33"/>
        <v>15442</v>
      </c>
      <c r="H173" s="64">
        <f t="shared" si="34"/>
        <v>35500</v>
      </c>
      <c r="I173" s="64">
        <f t="shared" si="35"/>
        <v>25000</v>
      </c>
      <c r="J173" s="64">
        <f t="shared" si="39"/>
        <v>15000</v>
      </c>
      <c r="K173" s="65">
        <f t="shared" si="40"/>
        <v>90942</v>
      </c>
      <c r="L173" s="66">
        <f t="shared" si="36"/>
        <v>28500</v>
      </c>
      <c r="M173" s="66">
        <f t="shared" si="37"/>
        <v>31700</v>
      </c>
      <c r="N173" s="63">
        <f t="shared" si="41"/>
        <v>38329.25</v>
      </c>
      <c r="O173" s="67">
        <f t="shared" si="38"/>
        <v>24775</v>
      </c>
      <c r="P173" s="63">
        <f aca="true" t="shared" si="45" ref="P173:P182">SUM(L173:O173)</f>
        <v>123304.25</v>
      </c>
      <c r="Q173" s="68">
        <f t="shared" si="43"/>
        <v>214246.25</v>
      </c>
      <c r="R173" s="69">
        <f t="shared" si="44"/>
        <v>123305.25</v>
      </c>
    </row>
    <row r="174" spans="1:18" s="60" customFormat="1" ht="11.25">
      <c r="A174" s="26">
        <v>32</v>
      </c>
      <c r="B174" s="60" t="s">
        <v>172</v>
      </c>
      <c r="C174" s="61" t="s">
        <v>302</v>
      </c>
      <c r="D174" s="70">
        <v>1180</v>
      </c>
      <c r="E174" s="62"/>
      <c r="F174" s="60" t="s">
        <v>337</v>
      </c>
      <c r="G174" s="63">
        <f t="shared" si="33"/>
        <v>16520</v>
      </c>
      <c r="H174" s="64">
        <f t="shared" si="34"/>
        <v>35500</v>
      </c>
      <c r="I174" s="64">
        <f t="shared" si="35"/>
        <v>25000</v>
      </c>
      <c r="J174" s="64">
        <f t="shared" si="39"/>
        <v>15000</v>
      </c>
      <c r="K174" s="65">
        <f t="shared" si="40"/>
        <v>92020</v>
      </c>
      <c r="L174" s="66">
        <f t="shared" si="36"/>
        <v>28500</v>
      </c>
      <c r="M174" s="66">
        <f t="shared" si="37"/>
        <v>31700</v>
      </c>
      <c r="N174" s="63">
        <f t="shared" si="41"/>
        <v>41005</v>
      </c>
      <c r="O174" s="67">
        <f t="shared" si="38"/>
        <v>24775</v>
      </c>
      <c r="P174" s="63">
        <f t="shared" si="45"/>
        <v>125980</v>
      </c>
      <c r="Q174" s="68">
        <f t="shared" si="43"/>
        <v>218000</v>
      </c>
      <c r="R174" s="69">
        <f t="shared" si="44"/>
        <v>125981</v>
      </c>
    </row>
    <row r="175" spans="1:18" s="60" customFormat="1" ht="11.25">
      <c r="A175" s="26">
        <v>33</v>
      </c>
      <c r="B175" s="60" t="s">
        <v>172</v>
      </c>
      <c r="C175" s="61" t="s">
        <v>303</v>
      </c>
      <c r="D175" s="70">
        <v>1245</v>
      </c>
      <c r="E175" s="62"/>
      <c r="F175" s="60" t="s">
        <v>337</v>
      </c>
      <c r="G175" s="63">
        <f t="shared" si="33"/>
        <v>17430</v>
      </c>
      <c r="H175" s="64">
        <f t="shared" si="34"/>
        <v>35500</v>
      </c>
      <c r="I175" s="64">
        <f t="shared" si="35"/>
        <v>25000</v>
      </c>
      <c r="J175" s="64">
        <f t="shared" si="39"/>
        <v>15000</v>
      </c>
      <c r="K175" s="65">
        <f t="shared" si="40"/>
        <v>92930</v>
      </c>
      <c r="L175" s="66">
        <f t="shared" si="36"/>
        <v>28500</v>
      </c>
      <c r="M175" s="66">
        <f t="shared" si="37"/>
        <v>31700</v>
      </c>
      <c r="N175" s="63">
        <f t="shared" si="41"/>
        <v>43263.75</v>
      </c>
      <c r="O175" s="67">
        <f t="shared" si="38"/>
        <v>24775</v>
      </c>
      <c r="P175" s="63">
        <f t="shared" si="45"/>
        <v>128238.75</v>
      </c>
      <c r="Q175" s="68">
        <f t="shared" si="43"/>
        <v>221168.75</v>
      </c>
      <c r="R175" s="69">
        <f t="shared" si="44"/>
        <v>128239.75</v>
      </c>
    </row>
    <row r="176" spans="1:18" s="60" customFormat="1" ht="11.25">
      <c r="A176" s="26">
        <v>34</v>
      </c>
      <c r="B176" s="60" t="s">
        <v>172</v>
      </c>
      <c r="C176" s="61" t="s">
        <v>304</v>
      </c>
      <c r="D176" s="70">
        <v>1174</v>
      </c>
      <c r="E176" s="62"/>
      <c r="F176" s="60" t="s">
        <v>337</v>
      </c>
      <c r="G176" s="63">
        <f t="shared" si="33"/>
        <v>16436</v>
      </c>
      <c r="H176" s="64">
        <f t="shared" si="34"/>
        <v>35500</v>
      </c>
      <c r="I176" s="64">
        <f t="shared" si="35"/>
        <v>25000</v>
      </c>
      <c r="J176" s="64">
        <f t="shared" si="39"/>
        <v>15000</v>
      </c>
      <c r="K176" s="65">
        <f t="shared" si="40"/>
        <v>91936</v>
      </c>
      <c r="L176" s="66">
        <f t="shared" si="36"/>
        <v>28500</v>
      </c>
      <c r="M176" s="66">
        <f t="shared" si="37"/>
        <v>31700</v>
      </c>
      <c r="N176" s="63">
        <f t="shared" si="41"/>
        <v>40796.5</v>
      </c>
      <c r="O176" s="67">
        <f t="shared" si="38"/>
        <v>24775</v>
      </c>
      <c r="P176" s="63">
        <f t="shared" si="45"/>
        <v>125771.5</v>
      </c>
      <c r="Q176" s="68">
        <f t="shared" si="43"/>
        <v>217707.5</v>
      </c>
      <c r="R176" s="69">
        <f t="shared" si="44"/>
        <v>125772.5</v>
      </c>
    </row>
    <row r="177" spans="1:18" s="60" customFormat="1" ht="11.25">
      <c r="A177" s="26">
        <v>35</v>
      </c>
      <c r="B177" s="60" t="s">
        <v>172</v>
      </c>
      <c r="C177" s="61" t="s">
        <v>305</v>
      </c>
      <c r="D177" s="70">
        <v>1030</v>
      </c>
      <c r="E177" s="62"/>
      <c r="F177" s="60" t="s">
        <v>335</v>
      </c>
      <c r="G177" s="63">
        <f t="shared" si="33"/>
        <v>14420</v>
      </c>
      <c r="H177" s="64">
        <f t="shared" si="34"/>
        <v>35500</v>
      </c>
      <c r="I177" s="64">
        <f t="shared" si="35"/>
        <v>25000</v>
      </c>
      <c r="J177" s="64">
        <f t="shared" si="39"/>
        <v>15000</v>
      </c>
      <c r="K177" s="65">
        <f t="shared" si="40"/>
        <v>89920</v>
      </c>
      <c r="L177" s="66">
        <f t="shared" si="36"/>
        <v>28500</v>
      </c>
      <c r="M177" s="66">
        <f t="shared" si="37"/>
        <v>31700</v>
      </c>
      <c r="N177" s="63">
        <f t="shared" si="41"/>
        <v>35792.5</v>
      </c>
      <c r="O177" s="67">
        <f t="shared" si="38"/>
        <v>24775</v>
      </c>
      <c r="P177" s="63">
        <f t="shared" si="45"/>
        <v>120767.5</v>
      </c>
      <c r="Q177" s="68">
        <f t="shared" si="43"/>
        <v>210687.5</v>
      </c>
      <c r="R177" s="69">
        <f t="shared" si="44"/>
        <v>120768.5</v>
      </c>
    </row>
    <row r="178" spans="1:18" s="60" customFormat="1" ht="11.25">
      <c r="A178" s="26">
        <v>36</v>
      </c>
      <c r="B178" s="60" t="s">
        <v>172</v>
      </c>
      <c r="C178" s="61" t="s">
        <v>331</v>
      </c>
      <c r="D178" s="62">
        <v>1090</v>
      </c>
      <c r="E178" s="62"/>
      <c r="F178" s="60" t="s">
        <v>195</v>
      </c>
      <c r="G178" s="63">
        <f t="shared" si="33"/>
        <v>15260</v>
      </c>
      <c r="H178" s="64">
        <f t="shared" si="34"/>
        <v>35500</v>
      </c>
      <c r="I178" s="64">
        <f t="shared" si="35"/>
        <v>25000</v>
      </c>
      <c r="J178" s="64">
        <f t="shared" si="39"/>
        <v>15000</v>
      </c>
      <c r="K178" s="65">
        <f t="shared" si="40"/>
        <v>90760</v>
      </c>
      <c r="L178" s="66">
        <f t="shared" si="36"/>
        <v>28500</v>
      </c>
      <c r="M178" s="66">
        <f t="shared" si="37"/>
        <v>31700</v>
      </c>
      <c r="N178" s="63">
        <f t="shared" si="41"/>
        <v>37877.5</v>
      </c>
      <c r="O178" s="67">
        <f t="shared" si="38"/>
        <v>24775</v>
      </c>
      <c r="P178" s="63">
        <f t="shared" si="45"/>
        <v>122852.5</v>
      </c>
      <c r="Q178" s="68">
        <f t="shared" si="43"/>
        <v>213612.5</v>
      </c>
      <c r="R178" s="69">
        <f t="shared" si="44"/>
        <v>122853.5</v>
      </c>
    </row>
    <row r="179" spans="1:18" s="60" customFormat="1" ht="11.25">
      <c r="A179" s="26">
        <v>37</v>
      </c>
      <c r="B179" s="60" t="s">
        <v>172</v>
      </c>
      <c r="C179" s="61" t="s">
        <v>321</v>
      </c>
      <c r="D179" s="62">
        <v>1435</v>
      </c>
      <c r="E179" s="62"/>
      <c r="F179" s="60" t="s">
        <v>195</v>
      </c>
      <c r="G179" s="63">
        <f t="shared" si="33"/>
        <v>20090</v>
      </c>
      <c r="H179" s="64">
        <f t="shared" si="34"/>
        <v>35500</v>
      </c>
      <c r="I179" s="64">
        <f t="shared" si="35"/>
        <v>25000</v>
      </c>
      <c r="J179" s="64">
        <f t="shared" si="39"/>
        <v>15000</v>
      </c>
      <c r="K179" s="65">
        <f t="shared" si="40"/>
        <v>95590</v>
      </c>
      <c r="L179" s="66">
        <f t="shared" si="36"/>
        <v>28500</v>
      </c>
      <c r="M179" s="66">
        <f t="shared" si="37"/>
        <v>31700</v>
      </c>
      <c r="N179" s="63">
        <f t="shared" si="41"/>
        <v>49866.25</v>
      </c>
      <c r="O179" s="67">
        <f t="shared" si="38"/>
        <v>24775</v>
      </c>
      <c r="P179" s="63">
        <f t="shared" si="45"/>
        <v>134841.25</v>
      </c>
      <c r="Q179" s="68">
        <f t="shared" si="43"/>
        <v>230431.25</v>
      </c>
      <c r="R179" s="69">
        <f t="shared" si="44"/>
        <v>134842.25</v>
      </c>
    </row>
    <row r="180" spans="1:18" s="60" customFormat="1" ht="11.25">
      <c r="A180" s="26">
        <v>38</v>
      </c>
      <c r="B180" s="60" t="s">
        <v>172</v>
      </c>
      <c r="C180" s="61" t="s">
        <v>322</v>
      </c>
      <c r="D180" s="62">
        <v>1621</v>
      </c>
      <c r="E180" s="62"/>
      <c r="F180" s="60" t="s">
        <v>195</v>
      </c>
      <c r="G180" s="63">
        <f t="shared" si="33"/>
        <v>22694</v>
      </c>
      <c r="H180" s="64">
        <f t="shared" si="34"/>
        <v>35500</v>
      </c>
      <c r="I180" s="64">
        <f t="shared" si="35"/>
        <v>25000</v>
      </c>
      <c r="J180" s="64">
        <f t="shared" si="39"/>
        <v>15000</v>
      </c>
      <c r="K180" s="65">
        <f t="shared" si="40"/>
        <v>98194</v>
      </c>
      <c r="L180" s="66">
        <f t="shared" si="36"/>
        <v>28500</v>
      </c>
      <c r="M180" s="66">
        <f t="shared" si="37"/>
        <v>31700</v>
      </c>
      <c r="N180" s="63">
        <f t="shared" si="41"/>
        <v>56329.75</v>
      </c>
      <c r="O180" s="67">
        <f t="shared" si="38"/>
        <v>24775</v>
      </c>
      <c r="P180" s="63">
        <f t="shared" si="45"/>
        <v>141304.75</v>
      </c>
      <c r="Q180" s="68">
        <f t="shared" si="43"/>
        <v>239498.75</v>
      </c>
      <c r="R180" s="69">
        <f t="shared" si="44"/>
        <v>141305.75</v>
      </c>
    </row>
    <row r="181" spans="1:18" s="60" customFormat="1" ht="11.25">
      <c r="A181" s="26">
        <v>39</v>
      </c>
      <c r="B181" s="60" t="s">
        <v>172</v>
      </c>
      <c r="C181" s="61" t="s">
        <v>323</v>
      </c>
      <c r="D181" s="62">
        <v>1646</v>
      </c>
      <c r="E181" s="62"/>
      <c r="F181" s="60" t="s">
        <v>195</v>
      </c>
      <c r="G181" s="63">
        <f t="shared" si="33"/>
        <v>23044</v>
      </c>
      <c r="H181" s="64">
        <f t="shared" si="34"/>
        <v>35500</v>
      </c>
      <c r="I181" s="64">
        <f t="shared" si="35"/>
        <v>25000</v>
      </c>
      <c r="J181" s="64">
        <f t="shared" si="39"/>
        <v>15000</v>
      </c>
      <c r="K181" s="65">
        <f t="shared" si="40"/>
        <v>98544</v>
      </c>
      <c r="L181" s="66">
        <f t="shared" si="36"/>
        <v>28500</v>
      </c>
      <c r="M181" s="66">
        <f t="shared" si="37"/>
        <v>31700</v>
      </c>
      <c r="N181" s="63">
        <f t="shared" si="41"/>
        <v>57198.5</v>
      </c>
      <c r="O181" s="67">
        <f t="shared" si="38"/>
        <v>24775</v>
      </c>
      <c r="P181" s="63">
        <f t="shared" si="45"/>
        <v>142173.5</v>
      </c>
      <c r="Q181" s="68">
        <f t="shared" si="43"/>
        <v>240717.5</v>
      </c>
      <c r="R181" s="69">
        <f t="shared" si="44"/>
        <v>142174.5</v>
      </c>
    </row>
    <row r="182" spans="1:18" s="60" customFormat="1" ht="11.25">
      <c r="A182" s="26">
        <v>40</v>
      </c>
      <c r="B182" s="60" t="s">
        <v>172</v>
      </c>
      <c r="C182" s="61" t="s">
        <v>306</v>
      </c>
      <c r="D182" s="62">
        <v>1177</v>
      </c>
      <c r="E182" s="62"/>
      <c r="F182" s="60" t="s">
        <v>195</v>
      </c>
      <c r="G182" s="63">
        <f t="shared" si="33"/>
        <v>16478</v>
      </c>
      <c r="H182" s="64">
        <f t="shared" si="34"/>
        <v>35500</v>
      </c>
      <c r="I182" s="64">
        <f t="shared" si="35"/>
        <v>25000</v>
      </c>
      <c r="J182" s="64">
        <f t="shared" si="39"/>
        <v>15000</v>
      </c>
      <c r="K182" s="65">
        <f t="shared" si="40"/>
        <v>91978</v>
      </c>
      <c r="L182" s="66">
        <f t="shared" si="36"/>
        <v>28500</v>
      </c>
      <c r="M182" s="66">
        <f t="shared" si="37"/>
        <v>31700</v>
      </c>
      <c r="N182" s="63">
        <f t="shared" si="41"/>
        <v>40900.75</v>
      </c>
      <c r="O182" s="67">
        <f t="shared" si="38"/>
        <v>24775</v>
      </c>
      <c r="P182" s="63">
        <f t="shared" si="45"/>
        <v>125875.75</v>
      </c>
      <c r="Q182" s="68">
        <f t="shared" si="43"/>
        <v>217853.75</v>
      </c>
      <c r="R182" s="69">
        <f t="shared" si="44"/>
        <v>125876.75</v>
      </c>
    </row>
    <row r="183" spans="1:18" s="1" customFormat="1" ht="11.25">
      <c r="A183" s="26">
        <v>41</v>
      </c>
      <c r="B183" s="1" t="s">
        <v>172</v>
      </c>
      <c r="C183" s="10"/>
      <c r="D183" s="11">
        <v>1700</v>
      </c>
      <c r="E183" s="11"/>
      <c r="F183" s="1" t="s">
        <v>346</v>
      </c>
      <c r="G183" s="17">
        <f t="shared" si="33"/>
        <v>23800</v>
      </c>
      <c r="H183" s="64">
        <f t="shared" si="34"/>
        <v>35500</v>
      </c>
      <c r="I183" s="64">
        <f t="shared" si="35"/>
        <v>25000</v>
      </c>
      <c r="J183" s="64">
        <f t="shared" si="39"/>
        <v>15000</v>
      </c>
      <c r="K183" s="65">
        <f aca="true" t="shared" si="46" ref="K183:K198">SUM(G183:J183)</f>
        <v>99300</v>
      </c>
      <c r="L183" s="66">
        <f t="shared" si="36"/>
        <v>28500</v>
      </c>
      <c r="M183" s="66">
        <f t="shared" si="37"/>
        <v>31700</v>
      </c>
      <c r="N183" s="63">
        <f aca="true" t="shared" si="47" ref="N183:N198">$N$5*D183</f>
        <v>59075</v>
      </c>
      <c r="O183" s="67">
        <f t="shared" si="38"/>
        <v>24775</v>
      </c>
      <c r="P183" s="63">
        <f aca="true" t="shared" si="48" ref="P183:P198">SUM(L183:O183)</f>
        <v>144050</v>
      </c>
      <c r="Q183" s="68">
        <f aca="true" t="shared" si="49" ref="Q183:Q198">K183+P183</f>
        <v>243350</v>
      </c>
      <c r="R183" s="69">
        <f aca="true" t="shared" si="50" ref="R183:R198">Q183-K183+1</f>
        <v>144051</v>
      </c>
    </row>
    <row r="184" spans="1:18" s="1" customFormat="1" ht="11.25">
      <c r="A184" s="26">
        <v>41</v>
      </c>
      <c r="B184" s="1" t="s">
        <v>172</v>
      </c>
      <c r="C184" s="10"/>
      <c r="D184" s="11">
        <v>1275</v>
      </c>
      <c r="E184" s="11"/>
      <c r="F184" s="1" t="s">
        <v>347</v>
      </c>
      <c r="G184" s="17">
        <f t="shared" si="33"/>
        <v>17850</v>
      </c>
      <c r="H184" s="64">
        <f t="shared" si="34"/>
        <v>35500</v>
      </c>
      <c r="I184" s="64">
        <f t="shared" si="35"/>
        <v>25000</v>
      </c>
      <c r="J184" s="64">
        <f t="shared" si="39"/>
        <v>15000</v>
      </c>
      <c r="K184" s="65">
        <f t="shared" si="46"/>
        <v>93350</v>
      </c>
      <c r="L184" s="66">
        <f t="shared" si="36"/>
        <v>28500</v>
      </c>
      <c r="M184" s="66">
        <f t="shared" si="37"/>
        <v>31700</v>
      </c>
      <c r="N184" s="63">
        <f t="shared" si="47"/>
        <v>44306.25</v>
      </c>
      <c r="O184" s="67">
        <f t="shared" si="38"/>
        <v>24775</v>
      </c>
      <c r="P184" s="63">
        <f t="shared" si="48"/>
        <v>129281.25</v>
      </c>
      <c r="Q184" s="68">
        <f t="shared" si="49"/>
        <v>222631.25</v>
      </c>
      <c r="R184" s="69">
        <f t="shared" si="50"/>
        <v>129282.25</v>
      </c>
    </row>
    <row r="185" spans="1:18" s="1" customFormat="1" ht="11.25">
      <c r="A185" s="26">
        <v>41</v>
      </c>
      <c r="B185" s="1" t="s">
        <v>172</v>
      </c>
      <c r="C185" s="10"/>
      <c r="D185" s="11">
        <v>1280</v>
      </c>
      <c r="E185" s="11"/>
      <c r="F185" s="1" t="s">
        <v>348</v>
      </c>
      <c r="G185" s="17">
        <f t="shared" si="33"/>
        <v>17920</v>
      </c>
      <c r="H185" s="64">
        <f t="shared" si="34"/>
        <v>35500</v>
      </c>
      <c r="I185" s="64">
        <f t="shared" si="35"/>
        <v>25000</v>
      </c>
      <c r="J185" s="64">
        <f t="shared" si="39"/>
        <v>15000</v>
      </c>
      <c r="K185" s="65">
        <f t="shared" si="46"/>
        <v>93420</v>
      </c>
      <c r="L185" s="66">
        <f t="shared" si="36"/>
        <v>28500</v>
      </c>
      <c r="M185" s="66">
        <f t="shared" si="37"/>
        <v>31700</v>
      </c>
      <c r="N185" s="63">
        <f t="shared" si="47"/>
        <v>44480</v>
      </c>
      <c r="O185" s="67">
        <f t="shared" si="38"/>
        <v>24775</v>
      </c>
      <c r="P185" s="63">
        <f t="shared" si="48"/>
        <v>129455</v>
      </c>
      <c r="Q185" s="68">
        <f t="shared" si="49"/>
        <v>222875</v>
      </c>
      <c r="R185" s="69">
        <f t="shared" si="50"/>
        <v>129456</v>
      </c>
    </row>
    <row r="186" spans="1:18" s="1" customFormat="1" ht="11.25">
      <c r="A186" s="26">
        <v>41</v>
      </c>
      <c r="B186" s="1" t="s">
        <v>172</v>
      </c>
      <c r="C186" s="10"/>
      <c r="D186" s="11">
        <v>1445</v>
      </c>
      <c r="E186" s="11"/>
      <c r="F186" s="1" t="s">
        <v>349</v>
      </c>
      <c r="G186" s="17">
        <f t="shared" si="33"/>
        <v>20230</v>
      </c>
      <c r="H186" s="64">
        <f t="shared" si="34"/>
        <v>35500</v>
      </c>
      <c r="I186" s="64">
        <f t="shared" si="35"/>
        <v>25000</v>
      </c>
      <c r="J186" s="64">
        <f t="shared" si="39"/>
        <v>15000</v>
      </c>
      <c r="K186" s="65">
        <f t="shared" si="46"/>
        <v>95730</v>
      </c>
      <c r="L186" s="66">
        <f t="shared" si="36"/>
        <v>28500</v>
      </c>
      <c r="M186" s="66">
        <f t="shared" si="37"/>
        <v>31700</v>
      </c>
      <c r="N186" s="63">
        <f t="shared" si="47"/>
        <v>50213.75</v>
      </c>
      <c r="O186" s="67">
        <f t="shared" si="38"/>
        <v>24775</v>
      </c>
      <c r="P186" s="63">
        <f t="shared" si="48"/>
        <v>135188.75</v>
      </c>
      <c r="Q186" s="68">
        <f t="shared" si="49"/>
        <v>230918.75</v>
      </c>
      <c r="R186" s="69">
        <f t="shared" si="50"/>
        <v>135189.75</v>
      </c>
    </row>
    <row r="187" spans="1:18" s="1" customFormat="1" ht="11.25">
      <c r="A187" s="26">
        <v>41</v>
      </c>
      <c r="B187" s="1" t="s">
        <v>172</v>
      </c>
      <c r="C187" s="10"/>
      <c r="D187" s="11">
        <v>1435</v>
      </c>
      <c r="E187" s="11"/>
      <c r="F187" s="1" t="s">
        <v>350</v>
      </c>
      <c r="G187" s="17">
        <f t="shared" si="33"/>
        <v>20090</v>
      </c>
      <c r="H187" s="64">
        <f t="shared" si="34"/>
        <v>35500</v>
      </c>
      <c r="I187" s="64">
        <f t="shared" si="35"/>
        <v>25000</v>
      </c>
      <c r="J187" s="64">
        <f t="shared" si="39"/>
        <v>15000</v>
      </c>
      <c r="K187" s="65">
        <f t="shared" si="46"/>
        <v>95590</v>
      </c>
      <c r="L187" s="66">
        <f t="shared" si="36"/>
        <v>28500</v>
      </c>
      <c r="M187" s="66">
        <f t="shared" si="37"/>
        <v>31700</v>
      </c>
      <c r="N187" s="63">
        <f t="shared" si="47"/>
        <v>49866.25</v>
      </c>
      <c r="O187" s="67">
        <f t="shared" si="38"/>
        <v>24775</v>
      </c>
      <c r="P187" s="63">
        <f t="shared" si="48"/>
        <v>134841.25</v>
      </c>
      <c r="Q187" s="68">
        <f t="shared" si="49"/>
        <v>230431.25</v>
      </c>
      <c r="R187" s="69">
        <f t="shared" si="50"/>
        <v>134842.25</v>
      </c>
    </row>
    <row r="188" spans="1:18" s="1" customFormat="1" ht="11.25">
      <c r="A188" s="26">
        <v>41</v>
      </c>
      <c r="B188" s="1" t="s">
        <v>172</v>
      </c>
      <c r="C188" s="10"/>
      <c r="D188" s="11">
        <v>1265</v>
      </c>
      <c r="E188" s="11"/>
      <c r="F188" s="1" t="s">
        <v>351</v>
      </c>
      <c r="G188" s="17">
        <f t="shared" si="33"/>
        <v>17710</v>
      </c>
      <c r="H188" s="64">
        <f t="shared" si="34"/>
        <v>35500</v>
      </c>
      <c r="I188" s="64">
        <f t="shared" si="35"/>
        <v>25000</v>
      </c>
      <c r="J188" s="64">
        <f t="shared" si="39"/>
        <v>15000</v>
      </c>
      <c r="K188" s="65">
        <f t="shared" si="46"/>
        <v>93210</v>
      </c>
      <c r="L188" s="66">
        <f t="shared" si="36"/>
        <v>28500</v>
      </c>
      <c r="M188" s="66">
        <f t="shared" si="37"/>
        <v>31700</v>
      </c>
      <c r="N188" s="63">
        <f t="shared" si="47"/>
        <v>43958.75</v>
      </c>
      <c r="O188" s="67">
        <f t="shared" si="38"/>
        <v>24775</v>
      </c>
      <c r="P188" s="63">
        <f t="shared" si="48"/>
        <v>128933.75</v>
      </c>
      <c r="Q188" s="68">
        <f t="shared" si="49"/>
        <v>222143.75</v>
      </c>
      <c r="R188" s="69">
        <f t="shared" si="50"/>
        <v>128934.75</v>
      </c>
    </row>
    <row r="189" spans="1:18" s="1" customFormat="1" ht="11.25">
      <c r="A189" s="26">
        <v>41</v>
      </c>
      <c r="B189" s="1" t="s">
        <v>172</v>
      </c>
      <c r="C189" s="10"/>
      <c r="D189" s="11">
        <v>1250</v>
      </c>
      <c r="E189" s="11"/>
      <c r="F189" s="1" t="s">
        <v>352</v>
      </c>
      <c r="G189" s="17">
        <f t="shared" si="33"/>
        <v>17500</v>
      </c>
      <c r="H189" s="64">
        <f t="shared" si="34"/>
        <v>35500</v>
      </c>
      <c r="I189" s="64">
        <f t="shared" si="35"/>
        <v>25000</v>
      </c>
      <c r="J189" s="64">
        <f t="shared" si="39"/>
        <v>15000</v>
      </c>
      <c r="K189" s="65">
        <f t="shared" si="46"/>
        <v>93000</v>
      </c>
      <c r="L189" s="66">
        <f t="shared" si="36"/>
        <v>28500</v>
      </c>
      <c r="M189" s="66">
        <f t="shared" si="37"/>
        <v>31700</v>
      </c>
      <c r="N189" s="63">
        <f t="shared" si="47"/>
        <v>43437.5</v>
      </c>
      <c r="O189" s="67">
        <f t="shared" si="38"/>
        <v>24775</v>
      </c>
      <c r="P189" s="63">
        <f t="shared" si="48"/>
        <v>128412.5</v>
      </c>
      <c r="Q189" s="68">
        <f t="shared" si="49"/>
        <v>221412.5</v>
      </c>
      <c r="R189" s="69">
        <f t="shared" si="50"/>
        <v>128413.5</v>
      </c>
    </row>
    <row r="190" spans="1:18" s="1" customFormat="1" ht="11.25">
      <c r="A190" s="26">
        <v>41</v>
      </c>
      <c r="B190" s="1" t="s">
        <v>172</v>
      </c>
      <c r="C190" s="10"/>
      <c r="D190" s="11">
        <v>2120</v>
      </c>
      <c r="E190" s="11"/>
      <c r="F190" s="1" t="s">
        <v>353</v>
      </c>
      <c r="G190" s="17">
        <f t="shared" si="33"/>
        <v>29680</v>
      </c>
      <c r="H190" s="64">
        <f t="shared" si="34"/>
        <v>35500</v>
      </c>
      <c r="I190" s="64">
        <f t="shared" si="35"/>
        <v>25000</v>
      </c>
      <c r="J190" s="64">
        <f t="shared" si="39"/>
        <v>15000</v>
      </c>
      <c r="K190" s="65">
        <f t="shared" si="46"/>
        <v>105180</v>
      </c>
      <c r="L190" s="66">
        <f t="shared" si="36"/>
        <v>28500</v>
      </c>
      <c r="M190" s="66">
        <f t="shared" si="37"/>
        <v>31700</v>
      </c>
      <c r="N190" s="63">
        <f t="shared" si="47"/>
        <v>73670</v>
      </c>
      <c r="O190" s="67">
        <f t="shared" si="38"/>
        <v>24775</v>
      </c>
      <c r="P190" s="63">
        <f t="shared" si="48"/>
        <v>158645</v>
      </c>
      <c r="Q190" s="68">
        <f t="shared" si="49"/>
        <v>263825</v>
      </c>
      <c r="R190" s="69">
        <f>Q190-100000</f>
        <v>163825</v>
      </c>
    </row>
    <row r="191" spans="1:18" s="1" customFormat="1" ht="11.25">
      <c r="A191" s="26">
        <v>41</v>
      </c>
      <c r="B191" s="1" t="s">
        <v>172</v>
      </c>
      <c r="C191" s="10"/>
      <c r="D191" s="11">
        <v>1770</v>
      </c>
      <c r="E191" s="11"/>
      <c r="F191" s="1" t="s">
        <v>354</v>
      </c>
      <c r="G191" s="17">
        <f t="shared" si="33"/>
        <v>24780</v>
      </c>
      <c r="H191" s="64">
        <f t="shared" si="34"/>
        <v>35500</v>
      </c>
      <c r="I191" s="64">
        <f t="shared" si="35"/>
        <v>25000</v>
      </c>
      <c r="J191" s="64">
        <f t="shared" si="39"/>
        <v>15000</v>
      </c>
      <c r="K191" s="65">
        <f t="shared" si="46"/>
        <v>100280</v>
      </c>
      <c r="L191" s="66">
        <f t="shared" si="36"/>
        <v>28500</v>
      </c>
      <c r="M191" s="66">
        <f t="shared" si="37"/>
        <v>31700</v>
      </c>
      <c r="N191" s="63">
        <f t="shared" si="47"/>
        <v>61507.5</v>
      </c>
      <c r="O191" s="67">
        <f t="shared" si="38"/>
        <v>24775</v>
      </c>
      <c r="P191" s="63">
        <f t="shared" si="48"/>
        <v>146482.5</v>
      </c>
      <c r="Q191" s="68">
        <f t="shared" si="49"/>
        <v>246762.5</v>
      </c>
      <c r="R191" s="69">
        <f>Q191-100000</f>
        <v>146762.5</v>
      </c>
    </row>
    <row r="192" spans="1:18" s="1" customFormat="1" ht="11.25">
      <c r="A192" s="26">
        <v>41</v>
      </c>
      <c r="B192" s="1" t="s">
        <v>172</v>
      </c>
      <c r="C192" s="10"/>
      <c r="D192" s="11">
        <v>1155</v>
      </c>
      <c r="E192" s="11"/>
      <c r="F192" s="1" t="s">
        <v>355</v>
      </c>
      <c r="G192" s="17">
        <f t="shared" si="33"/>
        <v>16170</v>
      </c>
      <c r="H192" s="64">
        <f t="shared" si="34"/>
        <v>35500</v>
      </c>
      <c r="I192" s="64">
        <f t="shared" si="35"/>
        <v>25000</v>
      </c>
      <c r="J192" s="64">
        <f t="shared" si="39"/>
        <v>15000</v>
      </c>
      <c r="K192" s="65">
        <f t="shared" si="46"/>
        <v>91670</v>
      </c>
      <c r="L192" s="66">
        <f t="shared" si="36"/>
        <v>28500</v>
      </c>
      <c r="M192" s="66">
        <f t="shared" si="37"/>
        <v>31700</v>
      </c>
      <c r="N192" s="63">
        <f t="shared" si="47"/>
        <v>40136.25</v>
      </c>
      <c r="O192" s="67">
        <f t="shared" si="38"/>
        <v>24775</v>
      </c>
      <c r="P192" s="63">
        <f t="shared" si="48"/>
        <v>125111.25</v>
      </c>
      <c r="Q192" s="68">
        <f t="shared" si="49"/>
        <v>216781.25</v>
      </c>
      <c r="R192" s="69">
        <f t="shared" si="50"/>
        <v>125112.25</v>
      </c>
    </row>
    <row r="193" spans="1:18" s="1" customFormat="1" ht="11.25">
      <c r="A193" s="26">
        <v>41</v>
      </c>
      <c r="B193" s="1" t="s">
        <v>172</v>
      </c>
      <c r="C193" s="10"/>
      <c r="D193" s="11">
        <v>1520</v>
      </c>
      <c r="E193" s="11"/>
      <c r="F193" s="1" t="s">
        <v>356</v>
      </c>
      <c r="G193" s="17">
        <f t="shared" si="33"/>
        <v>21280</v>
      </c>
      <c r="H193" s="64">
        <f t="shared" si="34"/>
        <v>35500</v>
      </c>
      <c r="I193" s="64">
        <f t="shared" si="35"/>
        <v>25000</v>
      </c>
      <c r="J193" s="64">
        <f t="shared" si="39"/>
        <v>15000</v>
      </c>
      <c r="K193" s="65">
        <f t="shared" si="46"/>
        <v>96780</v>
      </c>
      <c r="L193" s="66">
        <f t="shared" si="36"/>
        <v>28500</v>
      </c>
      <c r="M193" s="66">
        <f t="shared" si="37"/>
        <v>31700</v>
      </c>
      <c r="N193" s="63">
        <f t="shared" si="47"/>
        <v>52820</v>
      </c>
      <c r="O193" s="67">
        <f t="shared" si="38"/>
        <v>24775</v>
      </c>
      <c r="P193" s="63">
        <f t="shared" si="48"/>
        <v>137795</v>
      </c>
      <c r="Q193" s="68">
        <f t="shared" si="49"/>
        <v>234575</v>
      </c>
      <c r="R193" s="69">
        <f t="shared" si="50"/>
        <v>137796</v>
      </c>
    </row>
    <row r="194" spans="1:18" s="1" customFormat="1" ht="11.25">
      <c r="A194" s="26">
        <v>41</v>
      </c>
      <c r="B194" s="1" t="s">
        <v>172</v>
      </c>
      <c r="C194" s="10"/>
      <c r="D194" s="11">
        <v>1190</v>
      </c>
      <c r="E194" s="11"/>
      <c r="F194" s="1" t="s">
        <v>357</v>
      </c>
      <c r="G194" s="17">
        <f t="shared" si="33"/>
        <v>16660</v>
      </c>
      <c r="H194" s="64">
        <f t="shared" si="34"/>
        <v>35500</v>
      </c>
      <c r="I194" s="64">
        <f t="shared" si="35"/>
        <v>25000</v>
      </c>
      <c r="J194" s="64">
        <f t="shared" si="39"/>
        <v>15000</v>
      </c>
      <c r="K194" s="65">
        <f t="shared" si="46"/>
        <v>92160</v>
      </c>
      <c r="L194" s="66">
        <f t="shared" si="36"/>
        <v>28500</v>
      </c>
      <c r="M194" s="66">
        <f t="shared" si="37"/>
        <v>31700</v>
      </c>
      <c r="N194" s="63">
        <f t="shared" si="47"/>
        <v>41352.5</v>
      </c>
      <c r="O194" s="67">
        <f t="shared" si="38"/>
        <v>24775</v>
      </c>
      <c r="P194" s="63">
        <f t="shared" si="48"/>
        <v>126327.5</v>
      </c>
      <c r="Q194" s="68">
        <f t="shared" si="49"/>
        <v>218487.5</v>
      </c>
      <c r="R194" s="69">
        <f t="shared" si="50"/>
        <v>126328.5</v>
      </c>
    </row>
    <row r="195" spans="1:18" s="1" customFormat="1" ht="11.25">
      <c r="A195" s="26">
        <v>41</v>
      </c>
      <c r="B195" s="1" t="s">
        <v>172</v>
      </c>
      <c r="C195" s="10"/>
      <c r="D195" s="11">
        <v>1500</v>
      </c>
      <c r="E195" s="11"/>
      <c r="F195" s="1" t="s">
        <v>358</v>
      </c>
      <c r="G195" s="17">
        <f t="shared" si="33"/>
        <v>21000</v>
      </c>
      <c r="H195" s="64">
        <f t="shared" si="34"/>
        <v>35500</v>
      </c>
      <c r="I195" s="64">
        <f t="shared" si="35"/>
        <v>25000</v>
      </c>
      <c r="J195" s="64">
        <f t="shared" si="39"/>
        <v>15000</v>
      </c>
      <c r="K195" s="65">
        <f t="shared" si="46"/>
        <v>96500</v>
      </c>
      <c r="L195" s="66">
        <f t="shared" si="36"/>
        <v>28500</v>
      </c>
      <c r="M195" s="66">
        <f t="shared" si="37"/>
        <v>31700</v>
      </c>
      <c r="N195" s="63">
        <f t="shared" si="47"/>
        <v>52125</v>
      </c>
      <c r="O195" s="67">
        <f t="shared" si="38"/>
        <v>24775</v>
      </c>
      <c r="P195" s="63">
        <f t="shared" si="48"/>
        <v>137100</v>
      </c>
      <c r="Q195" s="68">
        <f t="shared" si="49"/>
        <v>233600</v>
      </c>
      <c r="R195" s="69">
        <f t="shared" si="50"/>
        <v>137101</v>
      </c>
    </row>
    <row r="196" spans="1:18" s="1" customFormat="1" ht="11.25">
      <c r="A196" s="26">
        <v>41</v>
      </c>
      <c r="B196" s="1" t="s">
        <v>172</v>
      </c>
      <c r="C196" s="10"/>
      <c r="D196" s="11">
        <v>1345</v>
      </c>
      <c r="E196" s="11"/>
      <c r="F196" s="1" t="s">
        <v>359</v>
      </c>
      <c r="G196" s="17">
        <f t="shared" si="33"/>
        <v>18830</v>
      </c>
      <c r="H196" s="64">
        <f t="shared" si="34"/>
        <v>35500</v>
      </c>
      <c r="I196" s="64">
        <f t="shared" si="35"/>
        <v>25000</v>
      </c>
      <c r="J196" s="64">
        <f t="shared" si="39"/>
        <v>15000</v>
      </c>
      <c r="K196" s="65">
        <f t="shared" si="46"/>
        <v>94330</v>
      </c>
      <c r="L196" s="66">
        <f t="shared" si="36"/>
        <v>28500</v>
      </c>
      <c r="M196" s="66">
        <f t="shared" si="37"/>
        <v>31700</v>
      </c>
      <c r="N196" s="63">
        <f t="shared" si="47"/>
        <v>46738.75</v>
      </c>
      <c r="O196" s="67">
        <f t="shared" si="38"/>
        <v>24775</v>
      </c>
      <c r="P196" s="63">
        <f t="shared" si="48"/>
        <v>131713.75</v>
      </c>
      <c r="Q196" s="68">
        <f t="shared" si="49"/>
        <v>226043.75</v>
      </c>
      <c r="R196" s="69">
        <f t="shared" si="50"/>
        <v>131714.75</v>
      </c>
    </row>
    <row r="197" spans="1:18" s="1" customFormat="1" ht="11.25">
      <c r="A197" s="26">
        <v>41</v>
      </c>
      <c r="B197" s="1" t="s">
        <v>172</v>
      </c>
      <c r="C197" s="10"/>
      <c r="D197" s="11">
        <v>1445</v>
      </c>
      <c r="E197" s="11"/>
      <c r="F197" s="1" t="s">
        <v>360</v>
      </c>
      <c r="G197" s="17">
        <f t="shared" si="33"/>
        <v>20230</v>
      </c>
      <c r="H197" s="64">
        <f t="shared" si="34"/>
        <v>35500</v>
      </c>
      <c r="I197" s="64">
        <f t="shared" si="35"/>
        <v>25000</v>
      </c>
      <c r="J197" s="64">
        <f t="shared" si="39"/>
        <v>15000</v>
      </c>
      <c r="K197" s="65">
        <f t="shared" si="46"/>
        <v>95730</v>
      </c>
      <c r="L197" s="66">
        <f t="shared" si="36"/>
        <v>28500</v>
      </c>
      <c r="M197" s="66">
        <f t="shared" si="37"/>
        <v>31700</v>
      </c>
      <c r="N197" s="63">
        <f t="shared" si="47"/>
        <v>50213.75</v>
      </c>
      <c r="O197" s="67">
        <f t="shared" si="38"/>
        <v>24775</v>
      </c>
      <c r="P197" s="63">
        <f t="shared" si="48"/>
        <v>135188.75</v>
      </c>
      <c r="Q197" s="68">
        <f t="shared" si="49"/>
        <v>230918.75</v>
      </c>
      <c r="R197" s="69">
        <f t="shared" si="50"/>
        <v>135189.75</v>
      </c>
    </row>
    <row r="198" spans="1:18" s="1" customFormat="1" ht="11.25">
      <c r="A198" s="26">
        <v>41</v>
      </c>
      <c r="B198" s="1" t="s">
        <v>172</v>
      </c>
      <c r="C198" s="10"/>
      <c r="D198" s="11">
        <v>1400</v>
      </c>
      <c r="E198" s="11"/>
      <c r="F198" s="1" t="s">
        <v>361</v>
      </c>
      <c r="G198" s="63">
        <f t="shared" si="33"/>
        <v>19600</v>
      </c>
      <c r="H198" s="64">
        <f t="shared" si="34"/>
        <v>35500</v>
      </c>
      <c r="I198" s="64">
        <f t="shared" si="35"/>
        <v>25000</v>
      </c>
      <c r="J198" s="64">
        <f t="shared" si="39"/>
        <v>15000</v>
      </c>
      <c r="K198" s="65">
        <f t="shared" si="46"/>
        <v>95100</v>
      </c>
      <c r="L198" s="66">
        <f t="shared" si="36"/>
        <v>28500</v>
      </c>
      <c r="M198" s="66">
        <f t="shared" si="37"/>
        <v>31700</v>
      </c>
      <c r="N198" s="63">
        <f t="shared" si="47"/>
        <v>48650</v>
      </c>
      <c r="O198" s="67">
        <f t="shared" si="38"/>
        <v>24775</v>
      </c>
      <c r="P198" s="63">
        <f t="shared" si="48"/>
        <v>133625</v>
      </c>
      <c r="Q198" s="68">
        <f t="shared" si="49"/>
        <v>228725</v>
      </c>
      <c r="R198" s="69">
        <f t="shared" si="50"/>
        <v>133626</v>
      </c>
    </row>
    <row r="199" spans="3:18" s="1" customFormat="1" ht="11.25">
      <c r="C199" s="10"/>
      <c r="D199" s="11"/>
      <c r="E199" s="11"/>
      <c r="G199" s="63"/>
      <c r="H199" s="64"/>
      <c r="I199" s="49"/>
      <c r="J199" s="7"/>
      <c r="K199" s="25"/>
      <c r="L199" s="40"/>
      <c r="M199" s="40"/>
      <c r="N199" s="41"/>
      <c r="O199" s="42"/>
      <c r="P199" s="17"/>
      <c r="Q199" s="22"/>
      <c r="R199" s="58"/>
    </row>
    <row r="200" spans="1:18" s="1" customFormat="1" ht="11.25">
      <c r="A200" s="29" t="s">
        <v>253</v>
      </c>
      <c r="C200" s="10"/>
      <c r="D200" s="11"/>
      <c r="E200" s="11"/>
      <c r="G200" s="41"/>
      <c r="H200" s="49"/>
      <c r="I200" s="49"/>
      <c r="J200" s="7"/>
      <c r="K200" s="25"/>
      <c r="L200" s="40"/>
      <c r="M200" s="40"/>
      <c r="N200" s="41"/>
      <c r="O200" s="42"/>
      <c r="P200" s="17"/>
      <c r="Q200" s="22"/>
      <c r="R200" s="58"/>
    </row>
    <row r="201" spans="1:18" s="51" customFormat="1" ht="11.25">
      <c r="A201" s="26">
        <v>1</v>
      </c>
      <c r="B201" s="1" t="s">
        <v>207</v>
      </c>
      <c r="C201" s="10" t="s">
        <v>208</v>
      </c>
      <c r="D201" s="11">
        <v>1004</v>
      </c>
      <c r="E201" s="11"/>
      <c r="F201" s="1" t="s">
        <v>326</v>
      </c>
      <c r="G201" s="17">
        <f t="shared" si="33"/>
        <v>14056</v>
      </c>
      <c r="H201" s="7">
        <f t="shared" si="34"/>
        <v>35500</v>
      </c>
      <c r="I201" s="7">
        <f t="shared" si="35"/>
        <v>25000</v>
      </c>
      <c r="J201" s="7">
        <f t="shared" si="39"/>
        <v>15000</v>
      </c>
      <c r="K201" s="25">
        <f t="shared" si="40"/>
        <v>89556</v>
      </c>
      <c r="L201" s="16">
        <f t="shared" si="36"/>
        <v>28500</v>
      </c>
      <c r="M201" s="16">
        <f t="shared" si="37"/>
        <v>31700</v>
      </c>
      <c r="N201" s="17">
        <f aca="true" t="shared" si="51" ref="N201:N213">$N$5*D201</f>
        <v>34889</v>
      </c>
      <c r="O201" s="18">
        <f t="shared" si="38"/>
        <v>24775</v>
      </c>
      <c r="P201" s="17">
        <f aca="true" t="shared" si="52" ref="P201:P213">SUM(L201:O201)</f>
        <v>119864</v>
      </c>
      <c r="Q201" s="56">
        <f aca="true" t="shared" si="53" ref="Q201:Q213">K201+P201</f>
        <v>209420</v>
      </c>
      <c r="R201" s="58">
        <f t="shared" si="44"/>
        <v>119865</v>
      </c>
    </row>
    <row r="202" spans="1:18" s="51" customFormat="1" ht="11.25">
      <c r="A202" s="26">
        <v>2</v>
      </c>
      <c r="B202" s="1" t="s">
        <v>209</v>
      </c>
      <c r="C202" s="10" t="s">
        <v>210</v>
      </c>
      <c r="D202" s="11">
        <v>1534</v>
      </c>
      <c r="E202" s="11"/>
      <c r="F202" s="1" t="s">
        <v>280</v>
      </c>
      <c r="G202" s="17">
        <f t="shared" si="33"/>
        <v>21476</v>
      </c>
      <c r="H202" s="7">
        <f t="shared" si="34"/>
        <v>35500</v>
      </c>
      <c r="I202" s="7">
        <f t="shared" si="35"/>
        <v>25000</v>
      </c>
      <c r="J202" s="7">
        <f t="shared" si="39"/>
        <v>15000</v>
      </c>
      <c r="K202" s="25">
        <f t="shared" si="40"/>
        <v>96976</v>
      </c>
      <c r="L202" s="16">
        <f t="shared" si="36"/>
        <v>28500</v>
      </c>
      <c r="M202" s="16">
        <f t="shared" si="37"/>
        <v>31700</v>
      </c>
      <c r="N202" s="17">
        <f t="shared" si="51"/>
        <v>53306.5</v>
      </c>
      <c r="O202" s="18">
        <f t="shared" si="38"/>
        <v>24775</v>
      </c>
      <c r="P202" s="17">
        <f t="shared" si="52"/>
        <v>138281.5</v>
      </c>
      <c r="Q202" s="56">
        <f t="shared" si="53"/>
        <v>235257.5</v>
      </c>
      <c r="R202" s="58">
        <f t="shared" si="44"/>
        <v>138282.5</v>
      </c>
    </row>
    <row r="203" spans="1:18" s="51" customFormat="1" ht="11.25">
      <c r="A203" s="26">
        <v>3</v>
      </c>
      <c r="B203" s="1" t="s">
        <v>209</v>
      </c>
      <c r="C203" s="10" t="s">
        <v>127</v>
      </c>
      <c r="D203" s="11">
        <v>1536</v>
      </c>
      <c r="E203" s="11"/>
      <c r="F203" s="1" t="s">
        <v>211</v>
      </c>
      <c r="G203" s="17">
        <f t="shared" si="33"/>
        <v>21504</v>
      </c>
      <c r="H203" s="7">
        <f t="shared" si="34"/>
        <v>35500</v>
      </c>
      <c r="I203" s="7">
        <f t="shared" si="35"/>
        <v>25000</v>
      </c>
      <c r="J203" s="7">
        <f t="shared" si="39"/>
        <v>15000</v>
      </c>
      <c r="K203" s="25">
        <f t="shared" si="40"/>
        <v>97004</v>
      </c>
      <c r="L203" s="16">
        <f t="shared" si="36"/>
        <v>28500</v>
      </c>
      <c r="M203" s="16">
        <f t="shared" si="37"/>
        <v>31700</v>
      </c>
      <c r="N203" s="17">
        <f t="shared" si="51"/>
        <v>53376</v>
      </c>
      <c r="O203" s="18">
        <f t="shared" si="38"/>
        <v>24775</v>
      </c>
      <c r="P203" s="17">
        <f t="shared" si="52"/>
        <v>138351</v>
      </c>
      <c r="Q203" s="56">
        <f t="shared" si="53"/>
        <v>235355</v>
      </c>
      <c r="R203" s="58">
        <f t="shared" si="44"/>
        <v>138352</v>
      </c>
    </row>
    <row r="204" spans="1:18" s="51" customFormat="1" ht="11.25">
      <c r="A204" s="26">
        <v>4</v>
      </c>
      <c r="B204" s="1" t="s">
        <v>209</v>
      </c>
      <c r="C204" s="10" t="s">
        <v>212</v>
      </c>
      <c r="D204" s="11">
        <v>1702</v>
      </c>
      <c r="E204" s="11"/>
      <c r="F204" s="1" t="s">
        <v>327</v>
      </c>
      <c r="G204" s="17">
        <f t="shared" si="33"/>
        <v>23828</v>
      </c>
      <c r="H204" s="7">
        <f t="shared" si="34"/>
        <v>35500</v>
      </c>
      <c r="I204" s="7">
        <f t="shared" si="35"/>
        <v>25000</v>
      </c>
      <c r="J204" s="7">
        <f t="shared" si="39"/>
        <v>15000</v>
      </c>
      <c r="K204" s="25">
        <f t="shared" si="40"/>
        <v>99328</v>
      </c>
      <c r="L204" s="16">
        <f t="shared" si="36"/>
        <v>28500</v>
      </c>
      <c r="M204" s="16">
        <f t="shared" si="37"/>
        <v>31700</v>
      </c>
      <c r="N204" s="17">
        <f t="shared" si="51"/>
        <v>59144.5</v>
      </c>
      <c r="O204" s="18">
        <f t="shared" si="38"/>
        <v>24775</v>
      </c>
      <c r="P204" s="17">
        <f t="shared" si="52"/>
        <v>144119.5</v>
      </c>
      <c r="Q204" s="56">
        <f t="shared" si="53"/>
        <v>243447.5</v>
      </c>
      <c r="R204" s="58">
        <f t="shared" si="44"/>
        <v>144120.5</v>
      </c>
    </row>
    <row r="205" spans="1:18" s="51" customFormat="1" ht="11.25">
      <c r="A205" s="26">
        <v>5</v>
      </c>
      <c r="B205" s="1" t="s">
        <v>209</v>
      </c>
      <c r="C205" s="10" t="s">
        <v>128</v>
      </c>
      <c r="D205" s="11">
        <v>1623</v>
      </c>
      <c r="E205" s="11"/>
      <c r="F205" s="1" t="s">
        <v>328</v>
      </c>
      <c r="G205" s="17">
        <f t="shared" si="33"/>
        <v>22722</v>
      </c>
      <c r="H205" s="7">
        <f t="shared" si="34"/>
        <v>35500</v>
      </c>
      <c r="I205" s="7">
        <f t="shared" si="35"/>
        <v>25000</v>
      </c>
      <c r="J205" s="7">
        <f t="shared" si="39"/>
        <v>15000</v>
      </c>
      <c r="K205" s="25">
        <f t="shared" si="40"/>
        <v>98222</v>
      </c>
      <c r="L205" s="16">
        <f t="shared" si="36"/>
        <v>28500</v>
      </c>
      <c r="M205" s="16">
        <f t="shared" si="37"/>
        <v>31700</v>
      </c>
      <c r="N205" s="17">
        <f t="shared" si="51"/>
        <v>56399.25</v>
      </c>
      <c r="O205" s="18">
        <f t="shared" si="38"/>
        <v>24775</v>
      </c>
      <c r="P205" s="17">
        <f t="shared" si="52"/>
        <v>141374.25</v>
      </c>
      <c r="Q205" s="56">
        <f t="shared" si="53"/>
        <v>239596.25</v>
      </c>
      <c r="R205" s="58">
        <f t="shared" si="44"/>
        <v>141375.25</v>
      </c>
    </row>
    <row r="206" spans="1:18" s="51" customFormat="1" ht="11.25">
      <c r="A206" s="26">
        <v>6</v>
      </c>
      <c r="B206" s="1" t="s">
        <v>209</v>
      </c>
      <c r="C206" s="10" t="s">
        <v>129</v>
      </c>
      <c r="D206" s="11">
        <v>1269</v>
      </c>
      <c r="E206" s="11"/>
      <c r="F206" s="1" t="s">
        <v>281</v>
      </c>
      <c r="G206" s="17">
        <f t="shared" si="33"/>
        <v>17766</v>
      </c>
      <c r="H206" s="7">
        <f t="shared" si="34"/>
        <v>35500</v>
      </c>
      <c r="I206" s="7">
        <f t="shared" si="35"/>
        <v>25000</v>
      </c>
      <c r="J206" s="7">
        <f t="shared" si="39"/>
        <v>15000</v>
      </c>
      <c r="K206" s="25">
        <f t="shared" si="40"/>
        <v>93266</v>
      </c>
      <c r="L206" s="16">
        <f t="shared" si="36"/>
        <v>28500</v>
      </c>
      <c r="M206" s="16">
        <f t="shared" si="37"/>
        <v>31700</v>
      </c>
      <c r="N206" s="17">
        <f t="shared" si="51"/>
        <v>44097.75</v>
      </c>
      <c r="O206" s="18">
        <f t="shared" si="38"/>
        <v>24775</v>
      </c>
      <c r="P206" s="17">
        <f t="shared" si="52"/>
        <v>129072.75</v>
      </c>
      <c r="Q206" s="56">
        <f t="shared" si="53"/>
        <v>222338.75</v>
      </c>
      <c r="R206" s="58">
        <f t="shared" si="44"/>
        <v>129073.75</v>
      </c>
    </row>
    <row r="207" spans="1:18" s="51" customFormat="1" ht="11.25">
      <c r="A207" s="26">
        <v>7</v>
      </c>
      <c r="B207" s="1" t="s">
        <v>209</v>
      </c>
      <c r="C207" s="10" t="s">
        <v>213</v>
      </c>
      <c r="D207" s="11">
        <v>1286</v>
      </c>
      <c r="E207" s="11"/>
      <c r="F207" s="1" t="s">
        <v>214</v>
      </c>
      <c r="G207" s="17">
        <f t="shared" si="33"/>
        <v>18004</v>
      </c>
      <c r="H207" s="7">
        <f t="shared" si="34"/>
        <v>35500</v>
      </c>
      <c r="I207" s="7">
        <f t="shared" si="35"/>
        <v>25000</v>
      </c>
      <c r="J207" s="7">
        <f aca="true" t="shared" si="54" ref="J207:J222">$J$5</f>
        <v>15000</v>
      </c>
      <c r="K207" s="25">
        <f aca="true" t="shared" si="55" ref="K207:K222">SUM(G207:J207)</f>
        <v>93504</v>
      </c>
      <c r="L207" s="16">
        <f t="shared" si="36"/>
        <v>28500</v>
      </c>
      <c r="M207" s="16">
        <f t="shared" si="37"/>
        <v>31700</v>
      </c>
      <c r="N207" s="17">
        <f t="shared" si="51"/>
        <v>44688.5</v>
      </c>
      <c r="O207" s="18">
        <f t="shared" si="38"/>
        <v>24775</v>
      </c>
      <c r="P207" s="17">
        <f t="shared" si="52"/>
        <v>129663.5</v>
      </c>
      <c r="Q207" s="56">
        <f t="shared" si="53"/>
        <v>223167.5</v>
      </c>
      <c r="R207" s="58">
        <f t="shared" si="44"/>
        <v>129664.5</v>
      </c>
    </row>
    <row r="208" spans="1:18" s="51" customFormat="1" ht="11.25">
      <c r="A208" s="26">
        <v>8</v>
      </c>
      <c r="B208" s="1" t="s">
        <v>209</v>
      </c>
      <c r="C208" s="10" t="s">
        <v>215</v>
      </c>
      <c r="D208" s="11">
        <v>2132</v>
      </c>
      <c r="E208" s="11"/>
      <c r="F208" s="1" t="s">
        <v>282</v>
      </c>
      <c r="G208" s="17">
        <f t="shared" si="33"/>
        <v>29848</v>
      </c>
      <c r="H208" s="7">
        <f t="shared" si="34"/>
        <v>35500</v>
      </c>
      <c r="I208" s="7">
        <f t="shared" si="35"/>
        <v>25000</v>
      </c>
      <c r="J208" s="7">
        <f t="shared" si="54"/>
        <v>15000</v>
      </c>
      <c r="K208" s="25">
        <f t="shared" si="55"/>
        <v>105348</v>
      </c>
      <c r="L208" s="16">
        <f t="shared" si="36"/>
        <v>28500</v>
      </c>
      <c r="M208" s="16">
        <f t="shared" si="37"/>
        <v>31700</v>
      </c>
      <c r="N208" s="17">
        <f t="shared" si="51"/>
        <v>74087</v>
      </c>
      <c r="O208" s="18">
        <f t="shared" si="38"/>
        <v>24775</v>
      </c>
      <c r="P208" s="17">
        <f t="shared" si="52"/>
        <v>159062</v>
      </c>
      <c r="Q208" s="56">
        <f t="shared" si="53"/>
        <v>264410</v>
      </c>
      <c r="R208" s="58">
        <f>Q208-K208+5348</f>
        <v>164410</v>
      </c>
    </row>
    <row r="209" spans="1:18" s="51" customFormat="1" ht="11.25">
      <c r="A209" s="26">
        <v>10</v>
      </c>
      <c r="B209" s="1" t="s">
        <v>209</v>
      </c>
      <c r="C209" s="10" t="s">
        <v>216</v>
      </c>
      <c r="D209" s="11">
        <v>1320</v>
      </c>
      <c r="E209" s="11"/>
      <c r="F209" s="1" t="s">
        <v>217</v>
      </c>
      <c r="G209" s="17">
        <f t="shared" si="33"/>
        <v>18480</v>
      </c>
      <c r="H209" s="7">
        <f t="shared" si="34"/>
        <v>35500</v>
      </c>
      <c r="I209" s="7">
        <f t="shared" si="35"/>
        <v>25000</v>
      </c>
      <c r="J209" s="7">
        <f t="shared" si="54"/>
        <v>15000</v>
      </c>
      <c r="K209" s="25">
        <f t="shared" si="55"/>
        <v>93980</v>
      </c>
      <c r="L209" s="16">
        <f t="shared" si="36"/>
        <v>28500</v>
      </c>
      <c r="M209" s="16">
        <f t="shared" si="37"/>
        <v>31700</v>
      </c>
      <c r="N209" s="17">
        <f t="shared" si="51"/>
        <v>45870</v>
      </c>
      <c r="O209" s="18">
        <f t="shared" si="38"/>
        <v>24775</v>
      </c>
      <c r="P209" s="17">
        <f t="shared" si="52"/>
        <v>130845</v>
      </c>
      <c r="Q209" s="56">
        <f t="shared" si="53"/>
        <v>224825</v>
      </c>
      <c r="R209" s="58">
        <f t="shared" si="44"/>
        <v>130846</v>
      </c>
    </row>
    <row r="210" spans="1:18" s="51" customFormat="1" ht="11.25">
      <c r="A210" s="26">
        <v>11</v>
      </c>
      <c r="B210" s="1" t="s">
        <v>209</v>
      </c>
      <c r="C210" s="10" t="s">
        <v>218</v>
      </c>
      <c r="D210" s="11">
        <v>1448</v>
      </c>
      <c r="E210" s="11"/>
      <c r="F210" s="1" t="s">
        <v>313</v>
      </c>
      <c r="G210" s="17">
        <f t="shared" si="33"/>
        <v>20272</v>
      </c>
      <c r="H210" s="7">
        <f t="shared" si="34"/>
        <v>35500</v>
      </c>
      <c r="I210" s="7">
        <f t="shared" si="35"/>
        <v>25000</v>
      </c>
      <c r="J210" s="7">
        <f t="shared" si="54"/>
        <v>15000</v>
      </c>
      <c r="K210" s="25">
        <f t="shared" si="55"/>
        <v>95772</v>
      </c>
      <c r="L210" s="16">
        <f t="shared" si="36"/>
        <v>28500</v>
      </c>
      <c r="M210" s="16">
        <f t="shared" si="37"/>
        <v>31700</v>
      </c>
      <c r="N210" s="17">
        <f t="shared" si="51"/>
        <v>50318</v>
      </c>
      <c r="O210" s="18">
        <f t="shared" si="38"/>
        <v>24775</v>
      </c>
      <c r="P210" s="17">
        <f t="shared" si="52"/>
        <v>135293</v>
      </c>
      <c r="Q210" s="56">
        <f t="shared" si="53"/>
        <v>231065</v>
      </c>
      <c r="R210" s="58">
        <f aca="true" t="shared" si="56" ref="R210:R222">Q210-K210+1</f>
        <v>135294</v>
      </c>
    </row>
    <row r="211" spans="1:18" s="51" customFormat="1" ht="11.25">
      <c r="A211" s="26">
        <v>12</v>
      </c>
      <c r="B211" s="1" t="s">
        <v>209</v>
      </c>
      <c r="C211" s="10" t="s">
        <v>219</v>
      </c>
      <c r="D211" s="11">
        <v>1436</v>
      </c>
      <c r="E211" s="11"/>
      <c r="F211" s="1" t="s">
        <v>314</v>
      </c>
      <c r="G211" s="17">
        <f t="shared" si="33"/>
        <v>20104</v>
      </c>
      <c r="H211" s="7">
        <f t="shared" si="34"/>
        <v>35500</v>
      </c>
      <c r="I211" s="7">
        <f t="shared" si="35"/>
        <v>25000</v>
      </c>
      <c r="J211" s="7">
        <f t="shared" si="54"/>
        <v>15000</v>
      </c>
      <c r="K211" s="25">
        <f t="shared" si="55"/>
        <v>95604</v>
      </c>
      <c r="L211" s="16">
        <f t="shared" si="36"/>
        <v>28500</v>
      </c>
      <c r="M211" s="16">
        <f t="shared" si="37"/>
        <v>31700</v>
      </c>
      <c r="N211" s="17">
        <f t="shared" si="51"/>
        <v>49901</v>
      </c>
      <c r="O211" s="18">
        <f t="shared" si="38"/>
        <v>24775</v>
      </c>
      <c r="P211" s="17">
        <f t="shared" si="52"/>
        <v>134876</v>
      </c>
      <c r="Q211" s="56">
        <f t="shared" si="53"/>
        <v>230480</v>
      </c>
      <c r="R211" s="58">
        <f t="shared" si="56"/>
        <v>134877</v>
      </c>
    </row>
    <row r="212" spans="1:18" s="51" customFormat="1" ht="11.25">
      <c r="A212" s="26">
        <v>13</v>
      </c>
      <c r="B212" s="1" t="s">
        <v>209</v>
      </c>
      <c r="C212" s="10" t="s">
        <v>220</v>
      </c>
      <c r="D212" s="11">
        <v>1640</v>
      </c>
      <c r="E212" s="11"/>
      <c r="F212" s="1" t="s">
        <v>315</v>
      </c>
      <c r="G212" s="17">
        <f t="shared" si="33"/>
        <v>22960</v>
      </c>
      <c r="H212" s="7">
        <f t="shared" si="34"/>
        <v>35500</v>
      </c>
      <c r="I212" s="7">
        <f t="shared" si="35"/>
        <v>25000</v>
      </c>
      <c r="J212" s="7">
        <f t="shared" si="54"/>
        <v>15000</v>
      </c>
      <c r="K212" s="25">
        <f t="shared" si="55"/>
        <v>98460</v>
      </c>
      <c r="L212" s="16">
        <f t="shared" si="36"/>
        <v>28500</v>
      </c>
      <c r="M212" s="16">
        <f t="shared" si="37"/>
        <v>31700</v>
      </c>
      <c r="N212" s="17">
        <f t="shared" si="51"/>
        <v>56990</v>
      </c>
      <c r="O212" s="18">
        <f t="shared" si="38"/>
        <v>24775</v>
      </c>
      <c r="P212" s="17">
        <f t="shared" si="52"/>
        <v>141965</v>
      </c>
      <c r="Q212" s="56">
        <f t="shared" si="53"/>
        <v>240425</v>
      </c>
      <c r="R212" s="58">
        <f t="shared" si="56"/>
        <v>141966</v>
      </c>
    </row>
    <row r="213" spans="1:18" s="51" customFormat="1" ht="11.25">
      <c r="A213" s="26">
        <v>14</v>
      </c>
      <c r="B213" s="1" t="s">
        <v>209</v>
      </c>
      <c r="C213" s="10" t="s">
        <v>221</v>
      </c>
      <c r="D213" s="28">
        <v>1600</v>
      </c>
      <c r="E213" s="11"/>
      <c r="F213" s="1" t="s">
        <v>316</v>
      </c>
      <c r="G213" s="17">
        <f t="shared" si="33"/>
        <v>22400</v>
      </c>
      <c r="H213" s="7">
        <f t="shared" si="34"/>
        <v>35500</v>
      </c>
      <c r="I213" s="7">
        <f t="shared" si="35"/>
        <v>25000</v>
      </c>
      <c r="J213" s="7">
        <f t="shared" si="54"/>
        <v>15000</v>
      </c>
      <c r="K213" s="25">
        <f t="shared" si="55"/>
        <v>97900</v>
      </c>
      <c r="L213" s="16">
        <f t="shared" si="36"/>
        <v>28500</v>
      </c>
      <c r="M213" s="16">
        <f t="shared" si="37"/>
        <v>31700</v>
      </c>
      <c r="N213" s="17">
        <f t="shared" si="51"/>
        <v>55600</v>
      </c>
      <c r="O213" s="18">
        <f t="shared" si="38"/>
        <v>24775</v>
      </c>
      <c r="P213" s="17">
        <f t="shared" si="52"/>
        <v>140575</v>
      </c>
      <c r="Q213" s="56">
        <f t="shared" si="53"/>
        <v>238475</v>
      </c>
      <c r="R213" s="58">
        <f t="shared" si="56"/>
        <v>140576</v>
      </c>
    </row>
    <row r="214" spans="1:18" s="1" customFormat="1" ht="11.25">
      <c r="A214" s="26"/>
      <c r="C214" s="10"/>
      <c r="D214" s="28"/>
      <c r="E214" s="11"/>
      <c r="G214" s="41"/>
      <c r="H214" s="49"/>
      <c r="I214" s="49"/>
      <c r="J214" s="7"/>
      <c r="K214" s="25"/>
      <c r="L214" s="40"/>
      <c r="M214" s="40"/>
      <c r="N214" s="41"/>
      <c r="O214" s="42"/>
      <c r="P214" s="17"/>
      <c r="Q214" s="22"/>
      <c r="R214" s="58"/>
    </row>
    <row r="215" spans="3:18" s="1" customFormat="1" ht="11.25">
      <c r="C215" s="10"/>
      <c r="D215" s="11"/>
      <c r="E215" s="11"/>
      <c r="G215" s="41"/>
      <c r="H215" s="49"/>
      <c r="I215" s="49"/>
      <c r="J215" s="7"/>
      <c r="K215" s="25"/>
      <c r="L215" s="40"/>
      <c r="M215" s="40"/>
      <c r="N215" s="41"/>
      <c r="O215" s="42"/>
      <c r="P215" s="17"/>
      <c r="Q215" s="22"/>
      <c r="R215" s="58"/>
    </row>
    <row r="216" spans="1:18" s="1" customFormat="1" ht="11.25">
      <c r="A216" s="29" t="s">
        <v>257</v>
      </c>
      <c r="C216" s="10"/>
      <c r="D216" s="11"/>
      <c r="E216" s="11"/>
      <c r="G216" s="41"/>
      <c r="H216" s="49"/>
      <c r="I216" s="49"/>
      <c r="J216" s="7"/>
      <c r="K216" s="25"/>
      <c r="L216" s="40"/>
      <c r="M216" s="40"/>
      <c r="N216" s="41"/>
      <c r="O216" s="42"/>
      <c r="P216" s="17"/>
      <c r="Q216" s="22"/>
      <c r="R216" s="58"/>
    </row>
    <row r="217" spans="1:18" s="51" customFormat="1" ht="11.25">
      <c r="A217" s="26">
        <v>1</v>
      </c>
      <c r="B217" s="1" t="s">
        <v>222</v>
      </c>
      <c r="C217" s="10" t="s">
        <v>223</v>
      </c>
      <c r="D217" s="11">
        <v>1399</v>
      </c>
      <c r="E217" s="11"/>
      <c r="F217" s="1" t="s">
        <v>265</v>
      </c>
      <c r="G217" s="17">
        <f aca="true" t="shared" si="57" ref="G217:G222">$G$5*D217</f>
        <v>19586</v>
      </c>
      <c r="H217" s="7">
        <f aca="true" t="shared" si="58" ref="H217:H222">$H$5</f>
        <v>35500</v>
      </c>
      <c r="I217" s="7">
        <f aca="true" t="shared" si="59" ref="I217:I222">$I$5</f>
        <v>25000</v>
      </c>
      <c r="J217" s="7">
        <f t="shared" si="54"/>
        <v>15000</v>
      </c>
      <c r="K217" s="25">
        <f t="shared" si="55"/>
        <v>95086</v>
      </c>
      <c r="L217" s="16">
        <f t="shared" si="36"/>
        <v>28500</v>
      </c>
      <c r="M217" s="16">
        <f t="shared" si="37"/>
        <v>31700</v>
      </c>
      <c r="N217" s="17">
        <f aca="true" t="shared" si="60" ref="N217:N222">$N$5*D217</f>
        <v>48615.25</v>
      </c>
      <c r="O217" s="18">
        <f t="shared" si="38"/>
        <v>24775</v>
      </c>
      <c r="P217" s="17">
        <f aca="true" t="shared" si="61" ref="P217:P222">SUM(L217:O217)</f>
        <v>133590.25</v>
      </c>
      <c r="Q217" s="56">
        <f aca="true" t="shared" si="62" ref="Q217:Q222">K217+P217</f>
        <v>228676.25</v>
      </c>
      <c r="R217" s="58">
        <f t="shared" si="56"/>
        <v>133591.25</v>
      </c>
    </row>
    <row r="218" spans="1:18" s="51" customFormat="1" ht="11.25">
      <c r="A218" s="26">
        <v>2</v>
      </c>
      <c r="B218" s="1" t="s">
        <v>222</v>
      </c>
      <c r="C218" s="10" t="s">
        <v>224</v>
      </c>
      <c r="D218" s="11">
        <v>1433</v>
      </c>
      <c r="E218" s="11"/>
      <c r="F218" s="1" t="s">
        <v>266</v>
      </c>
      <c r="G218" s="17">
        <f t="shared" si="57"/>
        <v>20062</v>
      </c>
      <c r="H218" s="7">
        <f t="shared" si="58"/>
        <v>35500</v>
      </c>
      <c r="I218" s="7">
        <f t="shared" si="59"/>
        <v>25000</v>
      </c>
      <c r="J218" s="7">
        <f t="shared" si="54"/>
        <v>15000</v>
      </c>
      <c r="K218" s="25">
        <f t="shared" si="55"/>
        <v>95562</v>
      </c>
      <c r="L218" s="16">
        <f t="shared" si="36"/>
        <v>28500</v>
      </c>
      <c r="M218" s="16">
        <f t="shared" si="37"/>
        <v>31700</v>
      </c>
      <c r="N218" s="17">
        <f t="shared" si="60"/>
        <v>49796.75</v>
      </c>
      <c r="O218" s="18">
        <f t="shared" si="38"/>
        <v>24775</v>
      </c>
      <c r="P218" s="17">
        <f t="shared" si="61"/>
        <v>134771.75</v>
      </c>
      <c r="Q218" s="56">
        <f t="shared" si="62"/>
        <v>230333.75</v>
      </c>
      <c r="R218" s="58">
        <f t="shared" si="56"/>
        <v>134772.75</v>
      </c>
    </row>
    <row r="219" spans="1:18" s="51" customFormat="1" ht="11.25">
      <c r="A219" s="26">
        <v>3</v>
      </c>
      <c r="B219" s="1" t="s">
        <v>222</v>
      </c>
      <c r="C219" s="10" t="s">
        <v>225</v>
      </c>
      <c r="D219" s="11">
        <v>1335</v>
      </c>
      <c r="E219" s="11"/>
      <c r="F219" s="1" t="s">
        <v>226</v>
      </c>
      <c r="G219" s="17">
        <f t="shared" si="57"/>
        <v>18690</v>
      </c>
      <c r="H219" s="7">
        <f t="shared" si="58"/>
        <v>35500</v>
      </c>
      <c r="I219" s="7">
        <f t="shared" si="59"/>
        <v>25000</v>
      </c>
      <c r="J219" s="7">
        <f t="shared" si="54"/>
        <v>15000</v>
      </c>
      <c r="K219" s="25">
        <f t="shared" si="55"/>
        <v>94190</v>
      </c>
      <c r="L219" s="16">
        <f t="shared" si="36"/>
        <v>28500</v>
      </c>
      <c r="M219" s="16">
        <f t="shared" si="37"/>
        <v>31700</v>
      </c>
      <c r="N219" s="17">
        <f t="shared" si="60"/>
        <v>46391.25</v>
      </c>
      <c r="O219" s="18">
        <f t="shared" si="38"/>
        <v>24775</v>
      </c>
      <c r="P219" s="17">
        <f t="shared" si="61"/>
        <v>131366.25</v>
      </c>
      <c r="Q219" s="56">
        <f t="shared" si="62"/>
        <v>225556.25</v>
      </c>
      <c r="R219" s="58">
        <f t="shared" si="56"/>
        <v>131367.25</v>
      </c>
    </row>
    <row r="220" spans="1:18" s="51" customFormat="1" ht="11.25">
      <c r="A220" s="26">
        <v>4</v>
      </c>
      <c r="B220" s="1" t="s">
        <v>222</v>
      </c>
      <c r="C220" s="10" t="s">
        <v>227</v>
      </c>
      <c r="D220" s="11">
        <v>1019</v>
      </c>
      <c r="E220" s="11"/>
      <c r="F220" s="1" t="s">
        <v>228</v>
      </c>
      <c r="G220" s="17">
        <f t="shared" si="57"/>
        <v>14266</v>
      </c>
      <c r="H220" s="7">
        <f t="shared" si="58"/>
        <v>35500</v>
      </c>
      <c r="I220" s="7">
        <f t="shared" si="59"/>
        <v>25000</v>
      </c>
      <c r="J220" s="7">
        <f t="shared" si="54"/>
        <v>15000</v>
      </c>
      <c r="K220" s="25">
        <f t="shared" si="55"/>
        <v>89766</v>
      </c>
      <c r="L220" s="16">
        <f t="shared" si="36"/>
        <v>28500</v>
      </c>
      <c r="M220" s="16">
        <f t="shared" si="37"/>
        <v>31700</v>
      </c>
      <c r="N220" s="17">
        <f t="shared" si="60"/>
        <v>35410.25</v>
      </c>
      <c r="O220" s="18">
        <f t="shared" si="38"/>
        <v>24775</v>
      </c>
      <c r="P220" s="17">
        <f t="shared" si="61"/>
        <v>120385.25</v>
      </c>
      <c r="Q220" s="56">
        <f t="shared" si="62"/>
        <v>210151.25</v>
      </c>
      <c r="R220" s="58">
        <f t="shared" si="56"/>
        <v>120386.25</v>
      </c>
    </row>
    <row r="221" spans="1:18" s="51" customFormat="1" ht="11.25">
      <c r="A221" s="26">
        <v>5</v>
      </c>
      <c r="B221" s="1" t="s">
        <v>222</v>
      </c>
      <c r="C221" s="10" t="s">
        <v>229</v>
      </c>
      <c r="D221" s="11">
        <v>1028</v>
      </c>
      <c r="E221" s="11"/>
      <c r="F221" s="1" t="s">
        <v>230</v>
      </c>
      <c r="G221" s="17">
        <f t="shared" si="57"/>
        <v>14392</v>
      </c>
      <c r="H221" s="7">
        <f t="shared" si="58"/>
        <v>35500</v>
      </c>
      <c r="I221" s="7">
        <f t="shared" si="59"/>
        <v>25000</v>
      </c>
      <c r="J221" s="7">
        <f t="shared" si="54"/>
        <v>15000</v>
      </c>
      <c r="K221" s="25">
        <f t="shared" si="55"/>
        <v>89892</v>
      </c>
      <c r="L221" s="16">
        <f t="shared" si="36"/>
        <v>28500</v>
      </c>
      <c r="M221" s="16">
        <f t="shared" si="37"/>
        <v>31700</v>
      </c>
      <c r="N221" s="17">
        <f t="shared" si="60"/>
        <v>35723</v>
      </c>
      <c r="O221" s="18">
        <f t="shared" si="38"/>
        <v>24775</v>
      </c>
      <c r="P221" s="17">
        <f t="shared" si="61"/>
        <v>120698</v>
      </c>
      <c r="Q221" s="56">
        <f t="shared" si="62"/>
        <v>210590</v>
      </c>
      <c r="R221" s="58">
        <f t="shared" si="56"/>
        <v>120699</v>
      </c>
    </row>
    <row r="222" spans="1:18" s="51" customFormat="1" ht="11.25">
      <c r="A222" s="26">
        <v>6</v>
      </c>
      <c r="B222" s="1" t="s">
        <v>222</v>
      </c>
      <c r="C222" s="10" t="s">
        <v>231</v>
      </c>
      <c r="D222" s="28">
        <v>1493</v>
      </c>
      <c r="E222" s="11"/>
      <c r="F222" s="1" t="s">
        <v>232</v>
      </c>
      <c r="G222" s="17">
        <f t="shared" si="57"/>
        <v>20902</v>
      </c>
      <c r="H222" s="7">
        <f t="shared" si="58"/>
        <v>35500</v>
      </c>
      <c r="I222" s="7">
        <f t="shared" si="59"/>
        <v>25000</v>
      </c>
      <c r="J222" s="7">
        <f t="shared" si="54"/>
        <v>15000</v>
      </c>
      <c r="K222" s="25">
        <f t="shared" si="55"/>
        <v>96402</v>
      </c>
      <c r="L222" s="16">
        <f>$L$5</f>
        <v>28500</v>
      </c>
      <c r="M222" s="16">
        <f>$M$5</f>
        <v>31700</v>
      </c>
      <c r="N222" s="17">
        <f t="shared" si="60"/>
        <v>51881.75</v>
      </c>
      <c r="O222" s="18">
        <f>$O$5</f>
        <v>24775</v>
      </c>
      <c r="P222" s="17">
        <f t="shared" si="61"/>
        <v>136856.75</v>
      </c>
      <c r="Q222" s="56">
        <f t="shared" si="62"/>
        <v>233258.75</v>
      </c>
      <c r="R222" s="58">
        <f t="shared" si="56"/>
        <v>136857.75</v>
      </c>
    </row>
    <row r="223" spans="3:18" s="1" customFormat="1" ht="11.25">
      <c r="C223" s="10"/>
      <c r="D223" s="28"/>
      <c r="E223" s="11"/>
      <c r="G223" s="50"/>
      <c r="H223" s="49"/>
      <c r="I223" s="49"/>
      <c r="J223" s="49"/>
      <c r="K223" s="15"/>
      <c r="L223" s="38"/>
      <c r="M223" s="39"/>
      <c r="N223" s="39"/>
      <c r="O223" s="42"/>
      <c r="Q223" s="3"/>
      <c r="R223" s="3"/>
    </row>
    <row r="224" spans="3:18" s="1" customFormat="1" ht="11.25">
      <c r="C224" s="10"/>
      <c r="D224" s="11"/>
      <c r="E224" s="11"/>
      <c r="G224" s="49"/>
      <c r="H224" s="49"/>
      <c r="I224" s="49"/>
      <c r="J224" s="49"/>
      <c r="K224" s="8"/>
      <c r="L224" s="38"/>
      <c r="M224" s="39"/>
      <c r="N224" s="39"/>
      <c r="O224" s="42"/>
      <c r="Q224" s="3"/>
      <c r="R224" s="3"/>
    </row>
    <row r="225" spans="3:18" s="1" customFormat="1" ht="11.25">
      <c r="C225" s="10"/>
      <c r="D225" s="11"/>
      <c r="E225" s="11"/>
      <c r="G225" s="49"/>
      <c r="H225" s="49"/>
      <c r="I225" s="49"/>
      <c r="J225" s="49"/>
      <c r="K225" s="8"/>
      <c r="L225" s="38"/>
      <c r="M225" s="39"/>
      <c r="N225" s="39"/>
      <c r="O225" s="42"/>
      <c r="Q225" s="3"/>
      <c r="R225" s="3"/>
    </row>
    <row r="226" spans="3:18" s="1" customFormat="1" ht="11.25">
      <c r="C226" s="10"/>
      <c r="D226" s="11"/>
      <c r="E226" s="11"/>
      <c r="G226" s="49"/>
      <c r="H226" s="49"/>
      <c r="I226" s="49"/>
      <c r="J226" s="49"/>
      <c r="K226" s="8"/>
      <c r="L226" s="38"/>
      <c r="M226" s="39"/>
      <c r="N226" s="39"/>
      <c r="O226" s="42"/>
      <c r="Q226" s="3"/>
      <c r="R226" s="3"/>
    </row>
    <row r="227" spans="3:18" s="1" customFormat="1" ht="11.25">
      <c r="C227" s="10"/>
      <c r="D227" s="11"/>
      <c r="E227" s="11"/>
      <c r="G227" s="49"/>
      <c r="H227" s="49"/>
      <c r="I227" s="49"/>
      <c r="J227" s="49"/>
      <c r="K227" s="8"/>
      <c r="L227" s="38"/>
      <c r="M227" s="39"/>
      <c r="N227" s="39"/>
      <c r="O227" s="42"/>
      <c r="Q227" s="3"/>
      <c r="R227" s="3"/>
    </row>
    <row r="228" spans="3:18" s="1" customFormat="1" ht="11.25">
      <c r="C228" s="10"/>
      <c r="D228" s="11"/>
      <c r="E228" s="11"/>
      <c r="G228" s="49"/>
      <c r="H228" s="49"/>
      <c r="I228" s="49"/>
      <c r="J228" s="49"/>
      <c r="K228" s="8"/>
      <c r="L228" s="38"/>
      <c r="M228" s="39"/>
      <c r="N228" s="39"/>
      <c r="O228" s="42"/>
      <c r="Q228" s="3"/>
      <c r="R228" s="3"/>
    </row>
    <row r="229" spans="3:18" s="1" customFormat="1" ht="11.25">
      <c r="C229" s="10"/>
      <c r="D229" s="11"/>
      <c r="E229" s="11"/>
      <c r="G229" s="49"/>
      <c r="H229" s="49"/>
      <c r="I229" s="49"/>
      <c r="J229" s="49"/>
      <c r="K229" s="8"/>
      <c r="L229" s="38"/>
      <c r="M229" s="39"/>
      <c r="N229" s="39"/>
      <c r="O229" s="42"/>
      <c r="Q229" s="3"/>
      <c r="R229" s="3"/>
    </row>
    <row r="230" spans="3:18" s="1" customFormat="1" ht="11.25">
      <c r="C230" s="10"/>
      <c r="D230" s="11"/>
      <c r="E230" s="11"/>
      <c r="G230" s="49"/>
      <c r="H230" s="49"/>
      <c r="I230" s="49"/>
      <c r="J230" s="49"/>
      <c r="K230" s="8"/>
      <c r="L230" s="38"/>
      <c r="M230" s="39"/>
      <c r="N230" s="39"/>
      <c r="O230" s="42"/>
      <c r="Q230" s="3"/>
      <c r="R230" s="3"/>
    </row>
    <row r="231" spans="3:18" s="1" customFormat="1" ht="11.25">
      <c r="C231" s="10"/>
      <c r="D231" s="11"/>
      <c r="E231" s="11"/>
      <c r="G231" s="49"/>
      <c r="H231" s="49"/>
      <c r="I231" s="49"/>
      <c r="J231" s="49"/>
      <c r="K231" s="8"/>
      <c r="L231" s="38"/>
      <c r="M231" s="39"/>
      <c r="N231" s="39"/>
      <c r="O231" s="42"/>
      <c r="Q231" s="3"/>
      <c r="R231" s="3"/>
    </row>
    <row r="232" spans="3:18" s="1" customFormat="1" ht="11.25">
      <c r="C232" s="10"/>
      <c r="D232" s="11"/>
      <c r="E232" s="11"/>
      <c r="G232" s="49"/>
      <c r="H232" s="49"/>
      <c r="I232" s="49"/>
      <c r="J232" s="49"/>
      <c r="K232" s="8"/>
      <c r="L232" s="38"/>
      <c r="M232" s="39"/>
      <c r="N232" s="39"/>
      <c r="O232" s="42"/>
      <c r="Q232" s="3"/>
      <c r="R232" s="3"/>
    </row>
    <row r="233" spans="3:18" s="1" customFormat="1" ht="11.25">
      <c r="C233" s="10"/>
      <c r="D233" s="11"/>
      <c r="E233" s="11"/>
      <c r="G233" s="49"/>
      <c r="H233" s="49"/>
      <c r="I233" s="49"/>
      <c r="J233" s="49"/>
      <c r="K233" s="8"/>
      <c r="L233" s="38"/>
      <c r="M233" s="39"/>
      <c r="N233" s="39"/>
      <c r="O233" s="42"/>
      <c r="Q233" s="3"/>
      <c r="R233" s="3"/>
    </row>
    <row r="234" spans="3:18" s="1" customFormat="1" ht="11.25">
      <c r="C234" s="10"/>
      <c r="D234" s="11"/>
      <c r="E234" s="11"/>
      <c r="G234" s="49"/>
      <c r="H234" s="49"/>
      <c r="I234" s="49"/>
      <c r="J234" s="49"/>
      <c r="K234" s="8"/>
      <c r="L234" s="38"/>
      <c r="M234" s="39"/>
      <c r="N234" s="39"/>
      <c r="O234" s="42"/>
      <c r="Q234" s="3"/>
      <c r="R234" s="3"/>
    </row>
    <row r="235" spans="3:18" s="1" customFormat="1" ht="11.25">
      <c r="C235" s="10"/>
      <c r="D235" s="11"/>
      <c r="E235" s="11"/>
      <c r="G235" s="49"/>
      <c r="H235" s="49"/>
      <c r="I235" s="49"/>
      <c r="J235" s="49"/>
      <c r="K235" s="8"/>
      <c r="L235" s="38"/>
      <c r="M235" s="39"/>
      <c r="N235" s="39"/>
      <c r="O235" s="42"/>
      <c r="Q235" s="3"/>
      <c r="R235" s="3"/>
    </row>
    <row r="236" spans="3:18" s="1" customFormat="1" ht="11.25">
      <c r="C236" s="10"/>
      <c r="D236" s="11"/>
      <c r="E236" s="11"/>
      <c r="G236" s="49"/>
      <c r="H236" s="49"/>
      <c r="I236" s="49"/>
      <c r="J236" s="49"/>
      <c r="K236" s="8"/>
      <c r="L236" s="38"/>
      <c r="M236" s="39"/>
      <c r="N236" s="39"/>
      <c r="O236" s="42"/>
      <c r="Q236" s="3"/>
      <c r="R236" s="3"/>
    </row>
    <row r="237" spans="3:18" s="1" customFormat="1" ht="11.25">
      <c r="C237" s="10"/>
      <c r="D237" s="11"/>
      <c r="E237" s="11"/>
      <c r="G237" s="49"/>
      <c r="H237" s="49"/>
      <c r="I237" s="49"/>
      <c r="J237" s="49"/>
      <c r="K237" s="8"/>
      <c r="L237" s="38"/>
      <c r="M237" s="39"/>
      <c r="N237" s="39"/>
      <c r="O237" s="42"/>
      <c r="Q237" s="3"/>
      <c r="R237" s="3"/>
    </row>
    <row r="238" spans="3:18" s="1" customFormat="1" ht="11.25">
      <c r="C238" s="10"/>
      <c r="D238" s="11"/>
      <c r="E238" s="11"/>
      <c r="G238" s="49"/>
      <c r="H238" s="49"/>
      <c r="I238" s="49"/>
      <c r="J238" s="49"/>
      <c r="K238" s="8"/>
      <c r="L238" s="38"/>
      <c r="M238" s="39"/>
      <c r="N238" s="39"/>
      <c r="O238" s="42"/>
      <c r="Q238" s="3"/>
      <c r="R238" s="3"/>
    </row>
    <row r="239" spans="3:18" s="1" customFormat="1" ht="11.25">
      <c r="C239" s="10"/>
      <c r="D239" s="11"/>
      <c r="E239" s="11"/>
      <c r="G239" s="49"/>
      <c r="H239" s="49"/>
      <c r="I239" s="49"/>
      <c r="J239" s="49"/>
      <c r="K239" s="8"/>
      <c r="L239" s="38"/>
      <c r="M239" s="39"/>
      <c r="N239" s="39"/>
      <c r="O239" s="42"/>
      <c r="Q239" s="3"/>
      <c r="R239" s="3"/>
    </row>
    <row r="240" spans="3:18" s="1" customFormat="1" ht="11.25">
      <c r="C240" s="10"/>
      <c r="D240" s="11"/>
      <c r="E240" s="11"/>
      <c r="G240" s="49"/>
      <c r="H240" s="49"/>
      <c r="I240" s="49"/>
      <c r="J240" s="49"/>
      <c r="K240" s="8"/>
      <c r="L240" s="38"/>
      <c r="M240" s="39"/>
      <c r="N240" s="39"/>
      <c r="O240" s="42"/>
      <c r="Q240" s="3"/>
      <c r="R240" s="3"/>
    </row>
    <row r="241" spans="3:18" s="1" customFormat="1" ht="11.25">
      <c r="C241" s="10"/>
      <c r="D241" s="11"/>
      <c r="E241" s="11"/>
      <c r="G241" s="49"/>
      <c r="H241" s="49"/>
      <c r="I241" s="49"/>
      <c r="J241" s="49"/>
      <c r="K241" s="8"/>
      <c r="L241" s="38"/>
      <c r="M241" s="39"/>
      <c r="N241" s="39"/>
      <c r="O241" s="42"/>
      <c r="Q241" s="3"/>
      <c r="R241" s="3"/>
    </row>
    <row r="242" spans="3:18" s="1" customFormat="1" ht="11.25">
      <c r="C242" s="10"/>
      <c r="D242" s="11"/>
      <c r="E242" s="11"/>
      <c r="G242" s="49"/>
      <c r="H242" s="49"/>
      <c r="I242" s="49"/>
      <c r="J242" s="49"/>
      <c r="K242" s="8"/>
      <c r="L242" s="38"/>
      <c r="M242" s="39"/>
      <c r="N242" s="39"/>
      <c r="O242" s="42"/>
      <c r="Q242" s="3"/>
      <c r="R242" s="3"/>
    </row>
    <row r="243" spans="3:18" s="1" customFormat="1" ht="11.25">
      <c r="C243" s="10"/>
      <c r="D243" s="11"/>
      <c r="E243" s="11"/>
      <c r="G243" s="49"/>
      <c r="H243" s="49"/>
      <c r="I243" s="49"/>
      <c r="J243" s="49"/>
      <c r="K243" s="8"/>
      <c r="L243" s="38"/>
      <c r="M243" s="39"/>
      <c r="N243" s="39"/>
      <c r="O243" s="42"/>
      <c r="Q243" s="3"/>
      <c r="R243" s="3"/>
    </row>
    <row r="244" spans="3:18" s="1" customFormat="1" ht="11.25">
      <c r="C244" s="10"/>
      <c r="D244" s="11"/>
      <c r="E244" s="11"/>
      <c r="G244" s="49"/>
      <c r="H244" s="49"/>
      <c r="I244" s="49"/>
      <c r="J244" s="49"/>
      <c r="K244" s="8"/>
      <c r="L244" s="38"/>
      <c r="M244" s="39"/>
      <c r="N244" s="39"/>
      <c r="O244" s="42"/>
      <c r="Q244" s="3"/>
      <c r="R244" s="3"/>
    </row>
    <row r="245" spans="3:18" s="1" customFormat="1" ht="11.25">
      <c r="C245" s="10"/>
      <c r="D245" s="11"/>
      <c r="E245" s="11"/>
      <c r="G245" s="49"/>
      <c r="H245" s="49"/>
      <c r="I245" s="49"/>
      <c r="J245" s="49"/>
      <c r="K245" s="8"/>
      <c r="L245" s="38"/>
      <c r="M245" s="39"/>
      <c r="N245" s="39"/>
      <c r="O245" s="42"/>
      <c r="Q245" s="3"/>
      <c r="R245" s="3"/>
    </row>
    <row r="246" spans="3:18" s="1" customFormat="1" ht="11.25">
      <c r="C246" s="10"/>
      <c r="D246" s="11"/>
      <c r="E246" s="11"/>
      <c r="G246" s="49"/>
      <c r="H246" s="49"/>
      <c r="I246" s="49"/>
      <c r="J246" s="49"/>
      <c r="K246" s="8"/>
      <c r="L246" s="38"/>
      <c r="M246" s="39"/>
      <c r="N246" s="39"/>
      <c r="O246" s="42"/>
      <c r="Q246" s="3"/>
      <c r="R246" s="3"/>
    </row>
    <row r="247" spans="3:18" s="1" customFormat="1" ht="11.25">
      <c r="C247" s="10"/>
      <c r="D247" s="11"/>
      <c r="E247" s="11"/>
      <c r="G247" s="49"/>
      <c r="H247" s="49"/>
      <c r="I247" s="49"/>
      <c r="J247" s="49"/>
      <c r="K247" s="8"/>
      <c r="L247" s="38"/>
      <c r="M247" s="39"/>
      <c r="N247" s="39"/>
      <c r="O247" s="42"/>
      <c r="Q247" s="3"/>
      <c r="R247" s="3"/>
    </row>
    <row r="248" spans="3:18" s="1" customFormat="1" ht="11.25">
      <c r="C248" s="10"/>
      <c r="D248" s="11"/>
      <c r="E248" s="11"/>
      <c r="G248" s="49"/>
      <c r="H248" s="49"/>
      <c r="I248" s="49"/>
      <c r="J248" s="49"/>
      <c r="K248" s="8"/>
      <c r="L248" s="38"/>
      <c r="M248" s="39"/>
      <c r="N248" s="39"/>
      <c r="O248" s="42"/>
      <c r="Q248" s="3"/>
      <c r="R248" s="3"/>
    </row>
    <row r="249" spans="3:18" s="1" customFormat="1" ht="11.25">
      <c r="C249" s="10"/>
      <c r="D249" s="11"/>
      <c r="E249" s="11"/>
      <c r="G249" s="49"/>
      <c r="H249" s="49"/>
      <c r="I249" s="49"/>
      <c r="J249" s="49"/>
      <c r="K249" s="8"/>
      <c r="L249" s="38"/>
      <c r="M249" s="39"/>
      <c r="N249" s="39"/>
      <c r="O249" s="42"/>
      <c r="Q249" s="3"/>
      <c r="R249" s="3"/>
    </row>
    <row r="250" spans="3:18" s="1" customFormat="1" ht="11.25">
      <c r="C250" s="10"/>
      <c r="D250" s="11"/>
      <c r="E250" s="11"/>
      <c r="G250" s="49"/>
      <c r="H250" s="49"/>
      <c r="I250" s="49"/>
      <c r="J250" s="49"/>
      <c r="K250" s="8"/>
      <c r="L250" s="38"/>
      <c r="M250" s="39"/>
      <c r="N250" s="39"/>
      <c r="O250" s="42"/>
      <c r="Q250" s="3"/>
      <c r="R250" s="3"/>
    </row>
    <row r="251" spans="3:18" s="1" customFormat="1" ht="11.25">
      <c r="C251" s="10"/>
      <c r="D251" s="11"/>
      <c r="E251" s="11"/>
      <c r="G251" s="49"/>
      <c r="H251" s="49"/>
      <c r="I251" s="49"/>
      <c r="J251" s="49"/>
      <c r="K251" s="8"/>
      <c r="L251" s="38"/>
      <c r="M251" s="39"/>
      <c r="N251" s="39"/>
      <c r="O251" s="42"/>
      <c r="Q251" s="3"/>
      <c r="R251" s="3"/>
    </row>
    <row r="252" spans="3:18" s="1" customFormat="1" ht="11.25">
      <c r="C252" s="10"/>
      <c r="D252" s="11"/>
      <c r="E252" s="11"/>
      <c r="G252" s="49"/>
      <c r="H252" s="49"/>
      <c r="I252" s="49"/>
      <c r="J252" s="49"/>
      <c r="K252" s="8"/>
      <c r="L252" s="38"/>
      <c r="M252" s="39"/>
      <c r="N252" s="39"/>
      <c r="O252" s="42"/>
      <c r="Q252" s="3"/>
      <c r="R252" s="3"/>
    </row>
    <row r="253" spans="3:18" s="1" customFormat="1" ht="11.25">
      <c r="C253" s="10"/>
      <c r="D253" s="11"/>
      <c r="E253" s="11"/>
      <c r="G253" s="49"/>
      <c r="H253" s="49"/>
      <c r="I253" s="49"/>
      <c r="J253" s="49"/>
      <c r="K253" s="8"/>
      <c r="L253" s="38"/>
      <c r="M253" s="39"/>
      <c r="N253" s="39"/>
      <c r="O253" s="42"/>
      <c r="Q253" s="3"/>
      <c r="R253" s="3"/>
    </row>
    <row r="254" spans="3:18" s="1" customFormat="1" ht="11.25">
      <c r="C254" s="10"/>
      <c r="D254" s="11"/>
      <c r="E254" s="11"/>
      <c r="G254" s="49"/>
      <c r="H254" s="49"/>
      <c r="I254" s="49"/>
      <c r="J254" s="49"/>
      <c r="K254" s="8"/>
      <c r="L254" s="38"/>
      <c r="M254" s="39"/>
      <c r="N254" s="39"/>
      <c r="O254" s="42"/>
      <c r="Q254" s="3"/>
      <c r="R254" s="3"/>
    </row>
    <row r="255" spans="3:18" s="1" customFormat="1" ht="11.25">
      <c r="C255" s="10"/>
      <c r="D255" s="11"/>
      <c r="E255" s="11"/>
      <c r="G255" s="49"/>
      <c r="H255" s="49"/>
      <c r="I255" s="49"/>
      <c r="J255" s="49"/>
      <c r="K255" s="8"/>
      <c r="L255" s="38"/>
      <c r="M255" s="39"/>
      <c r="N255" s="39"/>
      <c r="O255" s="42"/>
      <c r="Q255" s="3"/>
      <c r="R255" s="3"/>
    </row>
    <row r="256" spans="3:18" s="1" customFormat="1" ht="11.25">
      <c r="C256" s="10"/>
      <c r="D256" s="11"/>
      <c r="E256" s="11"/>
      <c r="G256" s="49"/>
      <c r="H256" s="49"/>
      <c r="I256" s="49"/>
      <c r="J256" s="49"/>
      <c r="K256" s="8"/>
      <c r="L256" s="38"/>
      <c r="M256" s="39"/>
      <c r="N256" s="39"/>
      <c r="O256" s="42"/>
      <c r="Q256" s="3"/>
      <c r="R256" s="3"/>
    </row>
    <row r="257" spans="1:18" s="1" customFormat="1" ht="12.75">
      <c r="A257" s="4"/>
      <c r="B257" s="4"/>
      <c r="C257" s="4"/>
      <c r="D257" s="12"/>
      <c r="E257" s="12"/>
      <c r="F257" s="4"/>
      <c r="G257" s="43"/>
      <c r="H257" s="49"/>
      <c r="I257" s="49"/>
      <c r="J257" s="49"/>
      <c r="K257" s="6"/>
      <c r="L257" s="43"/>
      <c r="M257" s="32"/>
      <c r="N257" s="32"/>
      <c r="O257" s="42"/>
      <c r="P257" s="4"/>
      <c r="Q257" s="21"/>
      <c r="R257" s="3"/>
    </row>
    <row r="258" spans="8:15" ht="12.75">
      <c r="H258" s="49"/>
      <c r="I258" s="49"/>
      <c r="J258" s="49"/>
      <c r="O258" s="42"/>
    </row>
    <row r="259" spans="8:15" ht="12.75">
      <c r="H259" s="49"/>
      <c r="I259" s="49"/>
      <c r="J259" s="49"/>
      <c r="O259" s="42"/>
    </row>
    <row r="260" spans="8:15" ht="12.75">
      <c r="H260" s="49"/>
      <c r="I260" s="49"/>
      <c r="J260" s="49"/>
      <c r="O260" s="42"/>
    </row>
    <row r="261" spans="8:15" ht="12.75">
      <c r="H261" s="49"/>
      <c r="I261" s="49"/>
      <c r="J261" s="49"/>
      <c r="O261" s="42"/>
    </row>
    <row r="262" spans="8:15" ht="12.75">
      <c r="H262" s="49"/>
      <c r="I262" s="49"/>
      <c r="J262" s="49"/>
      <c r="O262" s="42"/>
    </row>
    <row r="263" spans="8:15" ht="12.75">
      <c r="H263" s="49"/>
      <c r="I263" s="49"/>
      <c r="J263" s="49"/>
      <c r="O263" s="42"/>
    </row>
    <row r="264" spans="8:15" ht="12.75">
      <c r="H264" s="49"/>
      <c r="I264" s="49"/>
      <c r="J264" s="49"/>
      <c r="O264" s="42"/>
    </row>
    <row r="265" spans="8:15" ht="12.75">
      <c r="H265" s="49"/>
      <c r="I265" s="49"/>
      <c r="J265" s="49"/>
      <c r="O265" s="42"/>
    </row>
    <row r="266" spans="8:15" ht="12.75">
      <c r="H266" s="49"/>
      <c r="I266" s="49"/>
      <c r="J266" s="49"/>
      <c r="O266" s="42"/>
    </row>
    <row r="267" spans="8:15" ht="12.75">
      <c r="H267" s="49"/>
      <c r="I267" s="49"/>
      <c r="J267" s="49"/>
      <c r="O267" s="42"/>
    </row>
    <row r="268" spans="8:15" ht="12.75">
      <c r="H268" s="49"/>
      <c r="I268" s="49"/>
      <c r="J268" s="49"/>
      <c r="O268" s="42"/>
    </row>
    <row r="269" spans="8:15" ht="12.75">
      <c r="H269" s="49"/>
      <c r="I269" s="49"/>
      <c r="J269" s="49"/>
      <c r="O269" s="42"/>
    </row>
    <row r="270" spans="8:15" ht="12.75">
      <c r="H270" s="49"/>
      <c r="I270" s="49"/>
      <c r="J270" s="49"/>
      <c r="O270" s="42"/>
    </row>
    <row r="271" spans="8:15" ht="12.75">
      <c r="H271" s="49"/>
      <c r="I271" s="49"/>
      <c r="J271" s="49"/>
      <c r="O271" s="42"/>
    </row>
    <row r="272" spans="8:15" ht="12.75">
      <c r="H272" s="49"/>
      <c r="I272" s="49"/>
      <c r="J272" s="49"/>
      <c r="O272" s="42"/>
    </row>
    <row r="273" spans="8:15" ht="12.75">
      <c r="H273" s="49"/>
      <c r="I273" s="49"/>
      <c r="J273" s="49"/>
      <c r="O273" s="42"/>
    </row>
    <row r="274" spans="8:15" ht="12.75">
      <c r="H274" s="49"/>
      <c r="I274" s="49"/>
      <c r="J274" s="49"/>
      <c r="O274" s="42"/>
    </row>
    <row r="275" spans="8:15" ht="12.75">
      <c r="H275" s="49"/>
      <c r="I275" s="49"/>
      <c r="J275" s="49"/>
      <c r="O275" s="42"/>
    </row>
    <row r="276" spans="8:15" ht="12.75">
      <c r="H276" s="49"/>
      <c r="I276" s="49"/>
      <c r="J276" s="49"/>
      <c r="O276" s="42"/>
    </row>
    <row r="277" spans="8:15" ht="12.75">
      <c r="H277" s="49"/>
      <c r="I277" s="49"/>
      <c r="J277" s="49"/>
      <c r="O277" s="42"/>
    </row>
    <row r="278" spans="8:15" ht="12.75">
      <c r="H278" s="49"/>
      <c r="I278" s="49"/>
      <c r="J278" s="49"/>
      <c r="O278" s="42"/>
    </row>
    <row r="279" spans="8:15" ht="12.75">
      <c r="H279" s="49"/>
      <c r="I279" s="49"/>
      <c r="J279" s="49"/>
      <c r="O279" s="42"/>
    </row>
    <row r="280" spans="8:15" ht="12.75">
      <c r="H280" s="49"/>
      <c r="I280" s="49"/>
      <c r="J280" s="49"/>
      <c r="O280" s="42"/>
    </row>
    <row r="281" spans="8:15" ht="12.75">
      <c r="H281" s="49"/>
      <c r="I281" s="49"/>
      <c r="J281" s="49"/>
      <c r="O281" s="42"/>
    </row>
    <row r="282" spans="8:15" ht="12.75">
      <c r="H282" s="49"/>
      <c r="I282" s="49"/>
      <c r="J282" s="49"/>
      <c r="O282" s="42"/>
    </row>
    <row r="283" spans="8:15" ht="12.75">
      <c r="H283" s="49"/>
      <c r="I283" s="49"/>
      <c r="J283" s="49"/>
      <c r="O283" s="42"/>
    </row>
    <row r="284" spans="8:15" ht="12.75">
      <c r="H284" s="49"/>
      <c r="I284" s="49"/>
      <c r="J284" s="49"/>
      <c r="O284" s="42"/>
    </row>
    <row r="285" spans="8:15" ht="12.75">
      <c r="H285" s="49"/>
      <c r="I285" s="49"/>
      <c r="J285" s="49"/>
      <c r="O285" s="42"/>
    </row>
    <row r="286" spans="8:15" ht="12.75">
      <c r="H286" s="49"/>
      <c r="I286" s="49"/>
      <c r="J286" s="49"/>
      <c r="O286" s="42"/>
    </row>
    <row r="287" spans="8:15" ht="12.75">
      <c r="H287" s="49"/>
      <c r="I287" s="49"/>
      <c r="J287" s="49"/>
      <c r="O287" s="42"/>
    </row>
    <row r="288" spans="8:15" ht="12.75">
      <c r="H288" s="49"/>
      <c r="I288" s="49"/>
      <c r="J288" s="49"/>
      <c r="O288" s="42"/>
    </row>
    <row r="289" spans="8:15" ht="12.75">
      <c r="H289" s="49"/>
      <c r="I289" s="49"/>
      <c r="J289" s="49"/>
      <c r="O289" s="42"/>
    </row>
    <row r="290" spans="8:15" ht="12.75">
      <c r="H290" s="49"/>
      <c r="I290" s="49"/>
      <c r="J290" s="49"/>
      <c r="O290" s="42"/>
    </row>
    <row r="291" spans="8:15" ht="12.75">
      <c r="H291" s="49"/>
      <c r="I291" s="49"/>
      <c r="J291" s="49"/>
      <c r="O291" s="42"/>
    </row>
    <row r="292" spans="8:15" ht="12.75">
      <c r="H292" s="49"/>
      <c r="I292" s="49"/>
      <c r="J292" s="49"/>
      <c r="O292" s="42"/>
    </row>
    <row r="293" spans="8:15" ht="12.75">
      <c r="H293" s="49"/>
      <c r="I293" s="49"/>
      <c r="J293" s="49"/>
      <c r="O293" s="42"/>
    </row>
    <row r="294" spans="8:15" ht="12.75">
      <c r="H294" s="49"/>
      <c r="I294" s="49"/>
      <c r="J294" s="49"/>
      <c r="O294" s="42"/>
    </row>
    <row r="295" spans="8:15" ht="12.75">
      <c r="H295" s="49"/>
      <c r="I295" s="49"/>
      <c r="J295" s="49"/>
      <c r="O295" s="42"/>
    </row>
    <row r="296" spans="8:15" ht="12.75">
      <c r="H296" s="49"/>
      <c r="I296" s="49"/>
      <c r="J296" s="49"/>
      <c r="O296" s="42"/>
    </row>
    <row r="297" spans="8:15" ht="12.75">
      <c r="H297" s="49"/>
      <c r="I297" s="49"/>
      <c r="J297" s="49"/>
      <c r="O297" s="42"/>
    </row>
    <row r="298" spans="8:15" ht="12.75">
      <c r="H298" s="49"/>
      <c r="I298" s="49"/>
      <c r="J298" s="49"/>
      <c r="O298" s="42"/>
    </row>
    <row r="299" spans="8:15" ht="12.75">
      <c r="H299" s="49"/>
      <c r="I299" s="49"/>
      <c r="J299" s="49"/>
      <c r="O299" s="42"/>
    </row>
    <row r="300" spans="8:15" ht="12.75">
      <c r="H300" s="49"/>
      <c r="I300" s="49"/>
      <c r="J300" s="49"/>
      <c r="O300" s="42"/>
    </row>
    <row r="301" spans="8:15" ht="12.75">
      <c r="H301" s="49"/>
      <c r="I301" s="49"/>
      <c r="J301" s="49"/>
      <c r="O301" s="42"/>
    </row>
    <row r="302" spans="8:15" ht="12.75">
      <c r="H302" s="49"/>
      <c r="I302" s="49"/>
      <c r="J302" s="49"/>
      <c r="O302" s="42"/>
    </row>
    <row r="303" spans="8:15" ht="12.75">
      <c r="H303" s="49"/>
      <c r="I303" s="49"/>
      <c r="J303" s="49"/>
      <c r="O303" s="42"/>
    </row>
    <row r="304" spans="8:15" ht="12.75">
      <c r="H304" s="49"/>
      <c r="I304" s="49"/>
      <c r="J304" s="49"/>
      <c r="O304" s="42"/>
    </row>
    <row r="305" spans="8:15" ht="12.75">
      <c r="H305" s="49"/>
      <c r="I305" s="49"/>
      <c r="J305" s="49"/>
      <c r="O305" s="42"/>
    </row>
    <row r="306" spans="8:15" ht="12.75">
      <c r="H306" s="49"/>
      <c r="I306" s="49"/>
      <c r="J306" s="49"/>
      <c r="O306" s="42"/>
    </row>
    <row r="307" spans="8:15" ht="12.75">
      <c r="H307" s="49"/>
      <c r="I307" s="49"/>
      <c r="J307" s="49"/>
      <c r="O307" s="42"/>
    </row>
    <row r="308" spans="8:15" ht="12.75">
      <c r="H308" s="49"/>
      <c r="I308" s="49"/>
      <c r="J308" s="49"/>
      <c r="O308" s="42"/>
    </row>
    <row r="309" spans="8:15" ht="12.75">
      <c r="H309" s="49"/>
      <c r="I309" s="49"/>
      <c r="J309" s="49"/>
      <c r="O309" s="42"/>
    </row>
    <row r="310" spans="8:15" ht="12.75">
      <c r="H310" s="49"/>
      <c r="I310" s="49"/>
      <c r="J310" s="49"/>
      <c r="O310" s="42"/>
    </row>
    <row r="311" spans="8:15" ht="12.75">
      <c r="H311" s="49"/>
      <c r="I311" s="49"/>
      <c r="J311" s="49"/>
      <c r="O311" s="42"/>
    </row>
    <row r="312" spans="8:15" ht="12.75">
      <c r="H312" s="49"/>
      <c r="I312" s="49"/>
      <c r="J312" s="49"/>
      <c r="O312" s="42"/>
    </row>
    <row r="313" spans="8:15" ht="12.75">
      <c r="H313" s="49"/>
      <c r="I313" s="49"/>
      <c r="J313" s="49"/>
      <c r="O313" s="42"/>
    </row>
    <row r="314" spans="8:15" ht="12.75">
      <c r="H314" s="49"/>
      <c r="I314" s="49"/>
      <c r="J314" s="49"/>
      <c r="O314" s="42"/>
    </row>
    <row r="315" spans="8:15" ht="12.75">
      <c r="H315" s="49"/>
      <c r="I315" s="49"/>
      <c r="J315" s="49"/>
      <c r="O315" s="42"/>
    </row>
    <row r="316" spans="8:15" ht="12.75">
      <c r="H316" s="49"/>
      <c r="I316" s="49"/>
      <c r="J316" s="49"/>
      <c r="O316" s="42"/>
    </row>
    <row r="317" spans="8:15" ht="12.75">
      <c r="H317" s="49"/>
      <c r="I317" s="49"/>
      <c r="J317" s="49"/>
      <c r="O317" s="42"/>
    </row>
    <row r="318" spans="8:15" ht="12.75">
      <c r="H318" s="49"/>
      <c r="I318" s="49"/>
      <c r="J318" s="49"/>
      <c r="O318" s="42"/>
    </row>
    <row r="319" spans="8:15" ht="12.75">
      <c r="H319" s="49"/>
      <c r="I319" s="49"/>
      <c r="J319" s="49"/>
      <c r="O319" s="42"/>
    </row>
    <row r="320" spans="8:15" ht="12.75">
      <c r="H320" s="49"/>
      <c r="I320" s="49"/>
      <c r="J320" s="49"/>
      <c r="O320" s="42"/>
    </row>
    <row r="321" spans="8:15" ht="12.75">
      <c r="H321" s="49"/>
      <c r="I321" s="49"/>
      <c r="J321" s="49"/>
      <c r="O321" s="42"/>
    </row>
    <row r="322" spans="8:15" ht="12.75">
      <c r="H322" s="49"/>
      <c r="I322" s="49"/>
      <c r="J322" s="49"/>
      <c r="O322" s="42"/>
    </row>
    <row r="323" spans="8:15" ht="12.75">
      <c r="H323" s="49"/>
      <c r="I323" s="49"/>
      <c r="J323" s="49"/>
      <c r="O323" s="42"/>
    </row>
    <row r="324" spans="8:15" ht="12.75">
      <c r="H324" s="49"/>
      <c r="I324" s="49"/>
      <c r="J324" s="49"/>
      <c r="O324" s="42"/>
    </row>
    <row r="325" spans="8:15" ht="12.75">
      <c r="H325" s="49"/>
      <c r="I325" s="49"/>
      <c r="J325" s="49"/>
      <c r="O325" s="42"/>
    </row>
    <row r="326" spans="8:15" ht="12.75">
      <c r="H326" s="49"/>
      <c r="I326" s="49"/>
      <c r="J326" s="49"/>
      <c r="O326" s="42"/>
    </row>
    <row r="327" spans="8:15" ht="12.75">
      <c r="H327" s="49"/>
      <c r="I327" s="49"/>
      <c r="J327" s="49"/>
      <c r="O327" s="42"/>
    </row>
    <row r="328" spans="8:15" ht="12.75">
      <c r="H328" s="49"/>
      <c r="I328" s="49"/>
      <c r="J328" s="49"/>
      <c r="O328" s="42"/>
    </row>
    <row r="329" spans="8:15" ht="12.75">
      <c r="H329" s="49"/>
      <c r="I329" s="49"/>
      <c r="J329" s="49"/>
      <c r="O329" s="42"/>
    </row>
    <row r="330" spans="8:15" ht="12.75">
      <c r="H330" s="49"/>
      <c r="I330" s="49"/>
      <c r="J330" s="49"/>
      <c r="O330" s="42"/>
    </row>
    <row r="331" spans="8:15" ht="12.75">
      <c r="H331" s="49"/>
      <c r="I331" s="49"/>
      <c r="J331" s="49"/>
      <c r="O331" s="42"/>
    </row>
    <row r="332" spans="8:15" ht="12.75">
      <c r="H332" s="49"/>
      <c r="I332" s="49"/>
      <c r="J332" s="49"/>
      <c r="O332" s="42"/>
    </row>
    <row r="333" spans="8:15" ht="12.75">
      <c r="H333" s="49"/>
      <c r="I333" s="49"/>
      <c r="J333" s="49"/>
      <c r="O333" s="42"/>
    </row>
    <row r="334" spans="8:15" ht="12.75">
      <c r="H334" s="49"/>
      <c r="I334" s="49"/>
      <c r="J334" s="49"/>
      <c r="O334" s="42"/>
    </row>
    <row r="335" spans="8:15" ht="12.75">
      <c r="H335" s="49"/>
      <c r="I335" s="49"/>
      <c r="J335" s="49"/>
      <c r="O335" s="42"/>
    </row>
    <row r="336" spans="8:15" ht="12.75">
      <c r="H336" s="49"/>
      <c r="I336" s="49"/>
      <c r="J336" s="49"/>
      <c r="O336" s="42"/>
    </row>
    <row r="337" spans="8:15" ht="12.75">
      <c r="H337" s="49"/>
      <c r="I337" s="49"/>
      <c r="J337" s="49"/>
      <c r="O337" s="42"/>
    </row>
    <row r="338" spans="8:15" ht="12.75">
      <c r="H338" s="49"/>
      <c r="I338" s="49"/>
      <c r="J338" s="49"/>
      <c r="O338" s="42"/>
    </row>
    <row r="339" spans="8:15" ht="12.75">
      <c r="H339" s="49"/>
      <c r="I339" s="49"/>
      <c r="J339" s="49"/>
      <c r="O339" s="42"/>
    </row>
    <row r="340" spans="8:15" ht="12.75">
      <c r="H340" s="49"/>
      <c r="I340" s="49"/>
      <c r="J340" s="49"/>
      <c r="O340" s="42"/>
    </row>
    <row r="341" spans="8:15" ht="12.75">
      <c r="H341" s="49"/>
      <c r="I341" s="49"/>
      <c r="J341" s="49"/>
      <c r="O341" s="42"/>
    </row>
    <row r="342" spans="8:15" ht="12.75">
      <c r="H342" s="49"/>
      <c r="I342" s="49"/>
      <c r="J342" s="49"/>
      <c r="O342" s="42"/>
    </row>
    <row r="343" spans="8:15" ht="12.75">
      <c r="H343" s="49"/>
      <c r="I343" s="49"/>
      <c r="J343" s="49"/>
      <c r="O343" s="42"/>
    </row>
    <row r="344" spans="8:15" ht="12.75">
      <c r="H344" s="49"/>
      <c r="I344" s="49"/>
      <c r="J344" s="49"/>
      <c r="O344" s="42"/>
    </row>
    <row r="345" spans="8:15" ht="12.75">
      <c r="H345" s="49"/>
      <c r="I345" s="49"/>
      <c r="J345" s="49"/>
      <c r="O345" s="42"/>
    </row>
    <row r="346" spans="8:15" ht="12.75">
      <c r="H346" s="49"/>
      <c r="I346" s="49"/>
      <c r="J346" s="49"/>
      <c r="O346" s="42"/>
    </row>
    <row r="347" spans="8:15" ht="12.75">
      <c r="H347" s="49"/>
      <c r="I347" s="49"/>
      <c r="J347" s="49"/>
      <c r="O347" s="42"/>
    </row>
    <row r="348" spans="8:15" ht="12.75">
      <c r="H348" s="49"/>
      <c r="I348" s="49"/>
      <c r="J348" s="49"/>
      <c r="O348" s="42"/>
    </row>
    <row r="349" spans="8:15" ht="12.75">
      <c r="H349" s="49"/>
      <c r="I349" s="49"/>
      <c r="J349" s="49"/>
      <c r="O349" s="42"/>
    </row>
    <row r="350" spans="8:15" ht="12.75">
      <c r="H350" s="49"/>
      <c r="I350" s="49"/>
      <c r="J350" s="49"/>
      <c r="O350" s="42"/>
    </row>
    <row r="351" spans="8:15" ht="12.75">
      <c r="H351" s="49"/>
      <c r="I351" s="49"/>
      <c r="J351" s="49"/>
      <c r="O351" s="42"/>
    </row>
    <row r="352" spans="8:15" ht="12.75">
      <c r="H352" s="49"/>
      <c r="I352" s="49"/>
      <c r="J352" s="49"/>
      <c r="O352" s="42"/>
    </row>
    <row r="353" spans="8:15" ht="12.75">
      <c r="H353" s="49"/>
      <c r="I353" s="49"/>
      <c r="J353" s="49"/>
      <c r="O353" s="42"/>
    </row>
    <row r="354" spans="8:15" ht="12.75">
      <c r="H354" s="49"/>
      <c r="I354" s="49"/>
      <c r="J354" s="49"/>
      <c r="O354" s="42"/>
    </row>
    <row r="355" spans="8:15" ht="12.75">
      <c r="H355" s="49"/>
      <c r="I355" s="49"/>
      <c r="J355" s="49"/>
      <c r="O355" s="42"/>
    </row>
    <row r="356" spans="8:15" ht="12.75">
      <c r="H356" s="49"/>
      <c r="I356" s="49"/>
      <c r="J356" s="49"/>
      <c r="O356" s="42"/>
    </row>
    <row r="357" spans="8:15" ht="12.75">
      <c r="H357" s="49"/>
      <c r="I357" s="49"/>
      <c r="J357" s="49"/>
      <c r="O357" s="42"/>
    </row>
    <row r="358" spans="8:15" ht="12.75">
      <c r="H358" s="49"/>
      <c r="I358" s="49"/>
      <c r="J358" s="49"/>
      <c r="O358" s="42"/>
    </row>
    <row r="359" spans="8:15" ht="12.75">
      <c r="H359" s="49"/>
      <c r="I359" s="49"/>
      <c r="J359" s="49"/>
      <c r="O359" s="42"/>
    </row>
    <row r="360" spans="8:15" ht="12.75">
      <c r="H360" s="49"/>
      <c r="I360" s="49"/>
      <c r="J360" s="49"/>
      <c r="O360" s="42"/>
    </row>
    <row r="361" spans="8:15" ht="12.75">
      <c r="H361" s="49"/>
      <c r="I361" s="49"/>
      <c r="J361" s="49"/>
      <c r="O361" s="42"/>
    </row>
    <row r="362" spans="8:15" ht="12.75">
      <c r="H362" s="49"/>
      <c r="I362" s="49"/>
      <c r="J362" s="49"/>
      <c r="O362" s="42"/>
    </row>
    <row r="363" spans="8:15" ht="12.75">
      <c r="H363" s="49"/>
      <c r="I363" s="49"/>
      <c r="J363" s="49"/>
      <c r="O363" s="42"/>
    </row>
    <row r="364" spans="8:15" ht="12.75">
      <c r="H364" s="49"/>
      <c r="I364" s="49"/>
      <c r="J364" s="49"/>
      <c r="O364" s="42"/>
    </row>
    <row r="365" spans="8:15" ht="12.75">
      <c r="H365" s="49"/>
      <c r="I365" s="49"/>
      <c r="J365" s="49"/>
      <c r="O365" s="42"/>
    </row>
    <row r="366" spans="8:15" ht="12.75">
      <c r="H366" s="49"/>
      <c r="I366" s="49"/>
      <c r="J366" s="49"/>
      <c r="O366" s="42"/>
    </row>
    <row r="367" spans="8:15" ht="12.75">
      <c r="H367" s="49"/>
      <c r="I367" s="49"/>
      <c r="J367" s="49"/>
      <c r="O367" s="42"/>
    </row>
    <row r="368" spans="8:15" ht="12.75">
      <c r="H368" s="49"/>
      <c r="I368" s="49"/>
      <c r="J368" s="49"/>
      <c r="O368" s="42"/>
    </row>
    <row r="369" spans="8:15" ht="12.75">
      <c r="H369" s="49"/>
      <c r="I369" s="49"/>
      <c r="J369" s="49"/>
      <c r="O369" s="42"/>
    </row>
    <row r="370" spans="8:15" ht="12.75">
      <c r="H370" s="49"/>
      <c r="I370" s="49"/>
      <c r="J370" s="49"/>
      <c r="O370" s="42"/>
    </row>
    <row r="371" spans="8:15" ht="12.75">
      <c r="H371" s="49"/>
      <c r="I371" s="49"/>
      <c r="J371" s="49"/>
      <c r="O371" s="42"/>
    </row>
    <row r="372" spans="8:15" ht="12.75">
      <c r="H372" s="49"/>
      <c r="I372" s="49"/>
      <c r="J372" s="49"/>
      <c r="O372" s="42"/>
    </row>
    <row r="373" spans="8:15" ht="12.75">
      <c r="H373" s="49"/>
      <c r="I373" s="49"/>
      <c r="J373" s="49"/>
      <c r="O373" s="42"/>
    </row>
    <row r="374" spans="8:15" ht="12.75">
      <c r="H374" s="49"/>
      <c r="I374" s="49"/>
      <c r="J374" s="49"/>
      <c r="O374" s="42"/>
    </row>
    <row r="375" spans="8:15" ht="12.75">
      <c r="H375" s="49"/>
      <c r="I375" s="49"/>
      <c r="J375" s="49"/>
      <c r="O375" s="42"/>
    </row>
    <row r="376" spans="8:15" ht="12.75">
      <c r="H376" s="49"/>
      <c r="I376" s="49"/>
      <c r="J376" s="49"/>
      <c r="O376" s="42"/>
    </row>
    <row r="377" spans="8:15" ht="12.75">
      <c r="H377" s="49"/>
      <c r="I377" s="49"/>
      <c r="J377" s="49"/>
      <c r="O377" s="42"/>
    </row>
    <row r="378" spans="8:15" ht="12.75">
      <c r="H378" s="49"/>
      <c r="I378" s="49"/>
      <c r="J378" s="49"/>
      <c r="O378" s="42"/>
    </row>
    <row r="379" spans="8:15" ht="12.75">
      <c r="H379" s="49"/>
      <c r="I379" s="49"/>
      <c r="J379" s="49"/>
      <c r="O379" s="42"/>
    </row>
    <row r="380" spans="8:15" ht="12.75">
      <c r="H380" s="49"/>
      <c r="I380" s="49"/>
      <c r="J380" s="49"/>
      <c r="O380" s="42"/>
    </row>
    <row r="381" spans="8:15" ht="12.75">
      <c r="H381" s="49"/>
      <c r="I381" s="49"/>
      <c r="J381" s="49"/>
      <c r="O381" s="42"/>
    </row>
    <row r="382" spans="8:15" ht="12.75">
      <c r="H382" s="49"/>
      <c r="I382" s="49"/>
      <c r="J382" s="49"/>
      <c r="O382" s="42"/>
    </row>
    <row r="383" spans="8:15" ht="12.75">
      <c r="H383" s="49"/>
      <c r="I383" s="49"/>
      <c r="J383" s="49"/>
      <c r="O383" s="42"/>
    </row>
    <row r="384" spans="8:15" ht="12.75">
      <c r="H384" s="49"/>
      <c r="I384" s="49"/>
      <c r="J384" s="49"/>
      <c r="O384" s="42"/>
    </row>
    <row r="385" spans="8:15" ht="12.75">
      <c r="H385" s="49"/>
      <c r="I385" s="49"/>
      <c r="J385" s="49"/>
      <c r="O385" s="42"/>
    </row>
    <row r="386" spans="8:15" ht="12.75">
      <c r="H386" s="49"/>
      <c r="I386" s="49"/>
      <c r="J386" s="49"/>
      <c r="O386" s="42"/>
    </row>
    <row r="387" spans="8:15" ht="12.75">
      <c r="H387" s="49"/>
      <c r="I387" s="49"/>
      <c r="J387" s="49"/>
      <c r="O387" s="42"/>
    </row>
    <row r="388" spans="8:15" ht="12.75">
      <c r="H388" s="49"/>
      <c r="I388" s="49"/>
      <c r="J388" s="49"/>
      <c r="O388" s="42"/>
    </row>
    <row r="389" spans="8:15" ht="12.75">
      <c r="H389" s="49"/>
      <c r="I389" s="49"/>
      <c r="J389" s="49"/>
      <c r="O389" s="42"/>
    </row>
    <row r="390" spans="8:15" ht="12.75">
      <c r="H390" s="49"/>
      <c r="I390" s="49"/>
      <c r="J390" s="49"/>
      <c r="O390" s="42"/>
    </row>
    <row r="391" spans="8:15" ht="12.75">
      <c r="H391" s="49"/>
      <c r="I391" s="49"/>
      <c r="J391" s="49"/>
      <c r="O391" s="42"/>
    </row>
    <row r="392" spans="8:15" ht="12.75">
      <c r="H392" s="49"/>
      <c r="I392" s="49"/>
      <c r="J392" s="49"/>
      <c r="O392" s="42"/>
    </row>
    <row r="393" spans="8:15" ht="12.75">
      <c r="H393" s="49"/>
      <c r="I393" s="49"/>
      <c r="J393" s="49"/>
      <c r="O393" s="42"/>
    </row>
    <row r="394" spans="8:15" ht="12.75">
      <c r="H394" s="49"/>
      <c r="I394" s="49"/>
      <c r="J394" s="49"/>
      <c r="O394" s="42"/>
    </row>
    <row r="395" spans="8:15" ht="12.75">
      <c r="H395" s="49"/>
      <c r="I395" s="49"/>
      <c r="J395" s="49"/>
      <c r="O395" s="42"/>
    </row>
    <row r="396" spans="8:15" ht="12.75">
      <c r="H396" s="49"/>
      <c r="I396" s="49"/>
      <c r="J396" s="49"/>
      <c r="O396" s="42"/>
    </row>
    <row r="397" spans="8:15" ht="12.75">
      <c r="H397" s="49"/>
      <c r="I397" s="49"/>
      <c r="J397" s="49"/>
      <c r="O397" s="42"/>
    </row>
    <row r="398" spans="8:15" ht="12.75">
      <c r="H398" s="49"/>
      <c r="I398" s="49"/>
      <c r="J398" s="49"/>
      <c r="O398" s="42"/>
    </row>
    <row r="399" spans="8:15" ht="12.75">
      <c r="H399" s="49"/>
      <c r="I399" s="49"/>
      <c r="J399" s="49"/>
      <c r="O399" s="42"/>
    </row>
    <row r="400" spans="8:15" ht="12.75">
      <c r="H400" s="49"/>
      <c r="I400" s="49"/>
      <c r="J400" s="49"/>
      <c r="O400" s="42"/>
    </row>
    <row r="401" spans="8:15" ht="12.75">
      <c r="H401" s="49"/>
      <c r="I401" s="49"/>
      <c r="J401" s="49"/>
      <c r="O401" s="42"/>
    </row>
    <row r="402" spans="8:15" ht="12.75">
      <c r="H402" s="49"/>
      <c r="I402" s="49"/>
      <c r="J402" s="49"/>
      <c r="O402" s="42"/>
    </row>
    <row r="403" spans="8:15" ht="12.75">
      <c r="H403" s="49"/>
      <c r="I403" s="49"/>
      <c r="J403" s="49"/>
      <c r="O403" s="42"/>
    </row>
    <row r="404" spans="8:15" ht="12.75">
      <c r="H404" s="49"/>
      <c r="I404" s="49"/>
      <c r="J404" s="49"/>
      <c r="O404" s="42"/>
    </row>
    <row r="405" spans="8:15" ht="12.75">
      <c r="H405" s="49"/>
      <c r="I405" s="49"/>
      <c r="J405" s="49"/>
      <c r="O405" s="42"/>
    </row>
    <row r="406" spans="8:15" ht="12.75">
      <c r="H406" s="49"/>
      <c r="I406" s="49"/>
      <c r="J406" s="49"/>
      <c r="O406" s="42"/>
    </row>
    <row r="407" spans="8:15" ht="12.75">
      <c r="H407" s="49"/>
      <c r="I407" s="49"/>
      <c r="J407" s="49"/>
      <c r="O407" s="42"/>
    </row>
    <row r="408" spans="8:15" ht="12.75">
      <c r="H408" s="49"/>
      <c r="I408" s="49"/>
      <c r="J408" s="49"/>
      <c r="O408" s="42"/>
    </row>
    <row r="409" spans="8:15" ht="12.75">
      <c r="H409" s="49"/>
      <c r="I409" s="49"/>
      <c r="J409" s="49"/>
      <c r="O409" s="42"/>
    </row>
    <row r="410" spans="8:15" ht="12.75">
      <c r="H410" s="49"/>
      <c r="I410" s="49"/>
      <c r="J410" s="49"/>
      <c r="O410" s="42"/>
    </row>
    <row r="411" spans="8:15" ht="12.75">
      <c r="H411" s="49"/>
      <c r="I411" s="49"/>
      <c r="J411" s="49"/>
      <c r="O411" s="42"/>
    </row>
    <row r="412" spans="8:15" ht="12.75">
      <c r="H412" s="49"/>
      <c r="I412" s="49"/>
      <c r="J412" s="49"/>
      <c r="O412" s="42"/>
    </row>
    <row r="413" spans="8:15" ht="12.75">
      <c r="H413" s="49"/>
      <c r="I413" s="49"/>
      <c r="J413" s="49"/>
      <c r="O413" s="42"/>
    </row>
    <row r="414" spans="8:15" ht="12.75">
      <c r="H414" s="49"/>
      <c r="I414" s="49"/>
      <c r="J414" s="49"/>
      <c r="O414" s="42"/>
    </row>
    <row r="415" spans="8:15" ht="12.75">
      <c r="H415" s="49"/>
      <c r="I415" s="49"/>
      <c r="J415" s="49"/>
      <c r="O415" s="42"/>
    </row>
    <row r="416" spans="8:15" ht="12.75">
      <c r="H416" s="49"/>
      <c r="I416" s="49"/>
      <c r="J416" s="49"/>
      <c r="O416" s="42"/>
    </row>
    <row r="417" spans="8:15" ht="12.75">
      <c r="H417" s="49"/>
      <c r="I417" s="49"/>
      <c r="J417" s="49"/>
      <c r="O417" s="42"/>
    </row>
    <row r="418" spans="8:15" ht="12.75">
      <c r="H418" s="49"/>
      <c r="I418" s="49"/>
      <c r="J418" s="49"/>
      <c r="O418" s="42"/>
    </row>
    <row r="419" spans="8:15" ht="12.75">
      <c r="H419" s="49"/>
      <c r="I419" s="49"/>
      <c r="J419" s="49"/>
      <c r="O419" s="42"/>
    </row>
    <row r="420" spans="8:15" ht="12.75">
      <c r="H420" s="49"/>
      <c r="I420" s="49"/>
      <c r="J420" s="49"/>
      <c r="O420" s="42"/>
    </row>
    <row r="421" spans="8:15" ht="12.75">
      <c r="H421" s="49"/>
      <c r="I421" s="49"/>
      <c r="J421" s="49"/>
      <c r="O421" s="42"/>
    </row>
    <row r="422" spans="8:15" ht="12.75">
      <c r="H422" s="49"/>
      <c r="I422" s="49"/>
      <c r="J422" s="49"/>
      <c r="O422" s="42"/>
    </row>
    <row r="423" spans="8:15" ht="12.75">
      <c r="H423" s="49"/>
      <c r="I423" s="49"/>
      <c r="J423" s="49"/>
      <c r="O423" s="42"/>
    </row>
    <row r="424" spans="8:15" ht="12.75">
      <c r="H424" s="49"/>
      <c r="I424" s="49"/>
      <c r="J424" s="49"/>
      <c r="O424" s="42"/>
    </row>
    <row r="425" spans="8:15" ht="12.75">
      <c r="H425" s="49"/>
      <c r="I425" s="49"/>
      <c r="J425" s="49"/>
      <c r="O425" s="42"/>
    </row>
    <row r="426" spans="8:15" ht="12.75">
      <c r="H426" s="49"/>
      <c r="I426" s="49"/>
      <c r="J426" s="49"/>
      <c r="O426" s="42"/>
    </row>
    <row r="427" spans="8:15" ht="12.75">
      <c r="H427" s="49"/>
      <c r="I427" s="49"/>
      <c r="J427" s="49"/>
      <c r="O427" s="42"/>
    </row>
    <row r="428" spans="8:15" ht="12.75">
      <c r="H428" s="49"/>
      <c r="I428" s="49"/>
      <c r="J428" s="49"/>
      <c r="O428" s="42"/>
    </row>
    <row r="429" spans="8:15" ht="12.75">
      <c r="H429" s="49"/>
      <c r="I429" s="49"/>
      <c r="J429" s="49"/>
      <c r="O429" s="42"/>
    </row>
    <row r="430" spans="8:15" ht="12.75">
      <c r="H430" s="49"/>
      <c r="I430" s="49"/>
      <c r="J430" s="49"/>
      <c r="O430" s="42"/>
    </row>
    <row r="431" spans="8:15" ht="12.75">
      <c r="H431" s="49"/>
      <c r="I431" s="49"/>
      <c r="J431" s="49"/>
      <c r="O431" s="42"/>
    </row>
    <row r="432" spans="8:15" ht="12.75">
      <c r="H432" s="49"/>
      <c r="I432" s="49"/>
      <c r="J432" s="49"/>
      <c r="O432" s="42"/>
    </row>
    <row r="433" spans="8:15" ht="12.75">
      <c r="H433" s="49"/>
      <c r="I433" s="49"/>
      <c r="J433" s="49"/>
      <c r="O433" s="42"/>
    </row>
    <row r="434" spans="8:15" ht="12.75">
      <c r="H434" s="49"/>
      <c r="I434" s="49"/>
      <c r="J434" s="49"/>
      <c r="O434" s="42"/>
    </row>
    <row r="435" spans="8:15" ht="12.75">
      <c r="H435" s="49"/>
      <c r="I435" s="49"/>
      <c r="J435" s="49"/>
      <c r="O435" s="42"/>
    </row>
    <row r="436" spans="8:15" ht="12.75">
      <c r="H436" s="49"/>
      <c r="I436" s="49"/>
      <c r="J436" s="49"/>
      <c r="O436" s="42"/>
    </row>
    <row r="437" spans="8:15" ht="12.75">
      <c r="H437" s="49"/>
      <c r="I437" s="49"/>
      <c r="J437" s="49"/>
      <c r="O437" s="42"/>
    </row>
    <row r="438" spans="8:15" ht="12.75">
      <c r="H438" s="49"/>
      <c r="I438" s="49"/>
      <c r="J438" s="49"/>
      <c r="O438" s="42"/>
    </row>
    <row r="439" spans="8:15" ht="12.75">
      <c r="H439" s="49"/>
      <c r="I439" s="49"/>
      <c r="J439" s="49"/>
      <c r="O439" s="42"/>
    </row>
    <row r="440" spans="8:15" ht="12.75">
      <c r="H440" s="49"/>
      <c r="I440" s="49"/>
      <c r="J440" s="49"/>
      <c r="O440" s="42"/>
    </row>
    <row r="441" spans="8:15" ht="12.75">
      <c r="H441" s="49"/>
      <c r="I441" s="49"/>
      <c r="J441" s="49"/>
      <c r="O441" s="42"/>
    </row>
    <row r="442" spans="8:15" ht="12.75">
      <c r="H442" s="49"/>
      <c r="I442" s="49"/>
      <c r="J442" s="49"/>
      <c r="O442" s="42"/>
    </row>
    <row r="443" spans="8:15" ht="12.75">
      <c r="H443" s="49"/>
      <c r="I443" s="49"/>
      <c r="J443" s="49"/>
      <c r="O443" s="42"/>
    </row>
    <row r="444" spans="8:15" ht="12.75">
      <c r="H444" s="49"/>
      <c r="I444" s="49"/>
      <c r="J444" s="49"/>
      <c r="O444" s="42"/>
    </row>
    <row r="445" spans="8:15" ht="12.75">
      <c r="H445" s="49"/>
      <c r="I445" s="49"/>
      <c r="J445" s="49"/>
      <c r="O445" s="42"/>
    </row>
    <row r="446" spans="8:15" ht="12.75">
      <c r="H446" s="49"/>
      <c r="I446" s="49"/>
      <c r="J446" s="49"/>
      <c r="O446" s="42"/>
    </row>
    <row r="447" spans="8:15" ht="12.75">
      <c r="H447" s="49"/>
      <c r="I447" s="49"/>
      <c r="J447" s="49"/>
      <c r="O447" s="42"/>
    </row>
    <row r="448" spans="8:15" ht="12.75">
      <c r="H448" s="49"/>
      <c r="I448" s="49"/>
      <c r="J448" s="49"/>
      <c r="O448" s="42"/>
    </row>
    <row r="449" spans="8:15" ht="12.75">
      <c r="H449" s="49"/>
      <c r="I449" s="49"/>
      <c r="J449" s="49"/>
      <c r="O449" s="42"/>
    </row>
    <row r="450" spans="8:15" ht="12.75">
      <c r="H450" s="49"/>
      <c r="I450" s="49"/>
      <c r="J450" s="49"/>
      <c r="O450" s="42"/>
    </row>
    <row r="451" spans="8:15" ht="12.75">
      <c r="H451" s="49"/>
      <c r="I451" s="49"/>
      <c r="J451" s="49"/>
      <c r="O451" s="42"/>
    </row>
    <row r="452" spans="8:15" ht="12.75">
      <c r="H452" s="49"/>
      <c r="I452" s="49"/>
      <c r="J452" s="49"/>
      <c r="O452" s="42"/>
    </row>
    <row r="453" spans="8:15" ht="12.75">
      <c r="H453" s="49"/>
      <c r="I453" s="49"/>
      <c r="J453" s="49"/>
      <c r="O453" s="42"/>
    </row>
    <row r="454" spans="8:15" ht="12.75">
      <c r="H454" s="49"/>
      <c r="I454" s="49"/>
      <c r="J454" s="49"/>
      <c r="O454" s="42"/>
    </row>
    <row r="455" spans="8:15" ht="12.75">
      <c r="H455" s="49"/>
      <c r="I455" s="49"/>
      <c r="J455" s="49"/>
      <c r="O455" s="42"/>
    </row>
    <row r="456" spans="8:15" ht="12.75">
      <c r="H456" s="49"/>
      <c r="I456" s="49"/>
      <c r="J456" s="49"/>
      <c r="O456" s="42"/>
    </row>
    <row r="457" spans="8:15" ht="12.75">
      <c r="H457" s="49"/>
      <c r="I457" s="49"/>
      <c r="J457" s="49"/>
      <c r="O457" s="42"/>
    </row>
    <row r="458" spans="8:15" ht="12.75">
      <c r="H458" s="49"/>
      <c r="I458" s="49"/>
      <c r="J458" s="49"/>
      <c r="O458" s="42"/>
    </row>
    <row r="459" spans="8:15" ht="12.75">
      <c r="H459" s="49"/>
      <c r="I459" s="49"/>
      <c r="J459" s="49"/>
      <c r="O459" s="42"/>
    </row>
    <row r="460" spans="8:15" ht="12.75">
      <c r="H460" s="49"/>
      <c r="I460" s="49"/>
      <c r="J460" s="49"/>
      <c r="O460" s="42"/>
    </row>
    <row r="461" spans="8:15" ht="12.75">
      <c r="H461" s="49"/>
      <c r="I461" s="49"/>
      <c r="J461" s="49"/>
      <c r="O461" s="42"/>
    </row>
    <row r="462" spans="8:15" ht="12.75">
      <c r="H462" s="49"/>
      <c r="I462" s="49"/>
      <c r="J462" s="49"/>
      <c r="O462" s="42"/>
    </row>
    <row r="463" spans="8:15" ht="12.75">
      <c r="H463" s="49"/>
      <c r="I463" s="49"/>
      <c r="J463" s="49"/>
      <c r="O463" s="42"/>
    </row>
    <row r="464" spans="8:15" ht="12.75">
      <c r="H464" s="49"/>
      <c r="I464" s="49"/>
      <c r="J464" s="49"/>
      <c r="O464" s="42"/>
    </row>
    <row r="465" spans="8:15" ht="12.75">
      <c r="H465" s="49"/>
      <c r="I465" s="49"/>
      <c r="J465" s="49"/>
      <c r="O465" s="42"/>
    </row>
    <row r="466" spans="8:15" ht="12.75">
      <c r="H466" s="49"/>
      <c r="I466" s="49"/>
      <c r="J466" s="49"/>
      <c r="O466" s="42"/>
    </row>
    <row r="467" spans="8:15" ht="12.75">
      <c r="H467" s="49"/>
      <c r="I467" s="49"/>
      <c r="J467" s="49"/>
      <c r="O467" s="42"/>
    </row>
    <row r="468" spans="8:15" ht="12.75">
      <c r="H468" s="49"/>
      <c r="I468" s="49"/>
      <c r="J468" s="49"/>
      <c r="O468" s="42"/>
    </row>
    <row r="469" spans="8:15" ht="12.75">
      <c r="H469" s="49"/>
      <c r="I469" s="49"/>
      <c r="J469" s="49"/>
      <c r="O469" s="42"/>
    </row>
    <row r="470" spans="8:15" ht="12.75">
      <c r="H470" s="49"/>
      <c r="I470" s="49"/>
      <c r="J470" s="49"/>
      <c r="O470" s="42"/>
    </row>
    <row r="471" spans="8:15" ht="12.75">
      <c r="H471" s="49"/>
      <c r="I471" s="49"/>
      <c r="J471" s="49"/>
      <c r="O471" s="42"/>
    </row>
    <row r="472" spans="8:15" ht="12.75">
      <c r="H472" s="49"/>
      <c r="I472" s="49"/>
      <c r="J472" s="49"/>
      <c r="O472" s="42"/>
    </row>
    <row r="473" spans="8:15" ht="12.75">
      <c r="H473" s="49"/>
      <c r="I473" s="49"/>
      <c r="J473" s="49"/>
      <c r="O473" s="42"/>
    </row>
    <row r="474" spans="8:15" ht="12.75">
      <c r="H474" s="49"/>
      <c r="I474" s="49"/>
      <c r="J474" s="49"/>
      <c r="O474" s="42"/>
    </row>
    <row r="475" spans="8:15" ht="12.75">
      <c r="H475" s="49"/>
      <c r="I475" s="49"/>
      <c r="J475" s="49"/>
      <c r="O475" s="42"/>
    </row>
    <row r="476" spans="8:15" ht="12.75">
      <c r="H476" s="49"/>
      <c r="I476" s="49"/>
      <c r="J476" s="49"/>
      <c r="O476" s="42"/>
    </row>
    <row r="477" spans="8:15" ht="12.75">
      <c r="H477" s="49"/>
      <c r="I477" s="49"/>
      <c r="J477" s="49"/>
      <c r="O477" s="42"/>
    </row>
    <row r="478" spans="8:15" ht="12.75">
      <c r="H478" s="49"/>
      <c r="I478" s="49"/>
      <c r="J478" s="49"/>
      <c r="O478" s="42"/>
    </row>
    <row r="479" spans="8:15" ht="12.75">
      <c r="H479" s="49"/>
      <c r="I479" s="49"/>
      <c r="J479" s="49"/>
      <c r="O479" s="42"/>
    </row>
    <row r="480" spans="8:15" ht="12.75">
      <c r="H480" s="49"/>
      <c r="I480" s="49"/>
      <c r="J480" s="49"/>
      <c r="O480" s="42"/>
    </row>
    <row r="481" spans="8:15" ht="12.75">
      <c r="H481" s="49"/>
      <c r="I481" s="49"/>
      <c r="J481" s="49"/>
      <c r="O481" s="42"/>
    </row>
    <row r="482" spans="8:15" ht="12.75">
      <c r="H482" s="49"/>
      <c r="I482" s="49"/>
      <c r="J482" s="49"/>
      <c r="O482" s="42"/>
    </row>
    <row r="483" spans="8:15" ht="12.75">
      <c r="H483" s="49"/>
      <c r="I483" s="49"/>
      <c r="J483" s="49"/>
      <c r="O483" s="42"/>
    </row>
    <row r="484" spans="8:15" ht="12.75">
      <c r="H484" s="49"/>
      <c r="I484" s="49"/>
      <c r="J484" s="49"/>
      <c r="O484" s="42"/>
    </row>
    <row r="485" spans="8:15" ht="12.75">
      <c r="H485" s="49"/>
      <c r="I485" s="49"/>
      <c r="J485" s="49"/>
      <c r="O485" s="42"/>
    </row>
    <row r="486" spans="8:15" ht="12.75">
      <c r="H486" s="49"/>
      <c r="I486" s="49"/>
      <c r="J486" s="49"/>
      <c r="O486" s="42"/>
    </row>
    <row r="487" spans="8:15" ht="12.75">
      <c r="H487" s="49"/>
      <c r="I487" s="49"/>
      <c r="J487" s="49"/>
      <c r="O487" s="42"/>
    </row>
    <row r="488" spans="8:15" ht="12.75">
      <c r="H488" s="49"/>
      <c r="I488" s="49"/>
      <c r="J488" s="49"/>
      <c r="O488" s="42"/>
    </row>
    <row r="489" spans="8:15" ht="12.75">
      <c r="H489" s="49"/>
      <c r="I489" s="49"/>
      <c r="J489" s="49"/>
      <c r="O489" s="42"/>
    </row>
    <row r="490" spans="8:15" ht="12.75">
      <c r="H490" s="49"/>
      <c r="I490" s="49"/>
      <c r="J490" s="49"/>
      <c r="O490" s="42"/>
    </row>
    <row r="491" spans="8:15" ht="12.75">
      <c r="H491" s="49"/>
      <c r="I491" s="49"/>
      <c r="J491" s="49"/>
      <c r="O491" s="42"/>
    </row>
    <row r="492" spans="8:15" ht="12.75">
      <c r="H492" s="49"/>
      <c r="I492" s="49"/>
      <c r="J492" s="49"/>
      <c r="O492" s="42"/>
    </row>
    <row r="493" spans="8:15" ht="12.75">
      <c r="H493" s="49"/>
      <c r="I493" s="49"/>
      <c r="J493" s="49"/>
      <c r="O493" s="42"/>
    </row>
    <row r="494" spans="8:15" ht="12.75">
      <c r="H494" s="49"/>
      <c r="I494" s="49"/>
      <c r="J494" s="49"/>
      <c r="O494" s="42"/>
    </row>
    <row r="495" spans="8:15" ht="12.75">
      <c r="H495" s="49"/>
      <c r="I495" s="49"/>
      <c r="J495" s="49"/>
      <c r="O495" s="42"/>
    </row>
    <row r="496" spans="8:15" ht="12.75">
      <c r="H496" s="49"/>
      <c r="I496" s="49"/>
      <c r="J496" s="49"/>
      <c r="O496" s="42"/>
    </row>
    <row r="497" spans="8:15" ht="12.75">
      <c r="H497" s="49"/>
      <c r="I497" s="49"/>
      <c r="J497" s="49"/>
      <c r="O497" s="42"/>
    </row>
    <row r="498" spans="8:15" ht="12.75">
      <c r="H498" s="49"/>
      <c r="I498" s="49"/>
      <c r="J498" s="49"/>
      <c r="O498" s="42"/>
    </row>
    <row r="499" spans="8:15" ht="12.75">
      <c r="H499" s="49"/>
      <c r="I499" s="49"/>
      <c r="J499" s="49"/>
      <c r="O499" s="42"/>
    </row>
    <row r="500" spans="8:15" ht="12.75">
      <c r="H500" s="49"/>
      <c r="I500" s="49"/>
      <c r="J500" s="49"/>
      <c r="O500" s="42"/>
    </row>
    <row r="501" spans="8:15" ht="12.75">
      <c r="H501" s="49"/>
      <c r="I501" s="49"/>
      <c r="J501" s="49"/>
      <c r="O501" s="42"/>
    </row>
    <row r="502" spans="8:15" ht="12.75">
      <c r="H502" s="49"/>
      <c r="I502" s="49"/>
      <c r="J502" s="49"/>
      <c r="O502" s="42"/>
    </row>
    <row r="503" spans="8:15" ht="12.75">
      <c r="H503" s="49"/>
      <c r="I503" s="49"/>
      <c r="J503" s="49"/>
      <c r="O503" s="42"/>
    </row>
    <row r="504" spans="8:15" ht="12.75">
      <c r="H504" s="49"/>
      <c r="I504" s="49"/>
      <c r="J504" s="49"/>
      <c r="O504" s="42"/>
    </row>
    <row r="505" spans="8:15" ht="12.75">
      <c r="H505" s="49"/>
      <c r="I505" s="49"/>
      <c r="J505" s="49"/>
      <c r="O505" s="42"/>
    </row>
    <row r="506" spans="8:15" ht="12.75">
      <c r="H506" s="49"/>
      <c r="I506" s="49"/>
      <c r="J506" s="49"/>
      <c r="O506" s="42"/>
    </row>
    <row r="507" spans="8:15" ht="12.75">
      <c r="H507" s="49"/>
      <c r="I507" s="49"/>
      <c r="J507" s="49"/>
      <c r="O507" s="42"/>
    </row>
    <row r="508" spans="8:15" ht="12.75">
      <c r="H508" s="49"/>
      <c r="I508" s="49"/>
      <c r="J508" s="49"/>
      <c r="O508" s="42"/>
    </row>
    <row r="509" spans="8:15" ht="12.75">
      <c r="H509" s="49"/>
      <c r="I509" s="49"/>
      <c r="J509" s="49"/>
      <c r="O509" s="42"/>
    </row>
    <row r="510" spans="8:15" ht="12.75">
      <c r="H510" s="49"/>
      <c r="I510" s="49"/>
      <c r="J510" s="49"/>
      <c r="O510" s="42"/>
    </row>
    <row r="511" spans="8:15" ht="12.75">
      <c r="H511" s="49"/>
      <c r="I511" s="49"/>
      <c r="J511" s="49"/>
      <c r="O511" s="42"/>
    </row>
    <row r="512" spans="8:15" ht="12.75">
      <c r="H512" s="49"/>
      <c r="I512" s="49"/>
      <c r="J512" s="49"/>
      <c r="O512" s="42"/>
    </row>
    <row r="513" spans="8:15" ht="12.75">
      <c r="H513" s="49"/>
      <c r="I513" s="49"/>
      <c r="J513" s="49"/>
      <c r="O513" s="42"/>
    </row>
    <row r="514" spans="8:15" ht="12.75">
      <c r="H514" s="49"/>
      <c r="I514" s="49"/>
      <c r="J514" s="49"/>
      <c r="O514" s="42"/>
    </row>
    <row r="515" spans="8:15" ht="12.75">
      <c r="H515" s="49"/>
      <c r="I515" s="49"/>
      <c r="J515" s="49"/>
      <c r="O515" s="42"/>
    </row>
    <row r="516" spans="8:15" ht="12.75">
      <c r="H516" s="49"/>
      <c r="I516" s="49"/>
      <c r="J516" s="49"/>
      <c r="O516" s="42"/>
    </row>
    <row r="517" spans="8:15" ht="12.75">
      <c r="H517" s="49"/>
      <c r="I517" s="49"/>
      <c r="J517" s="49"/>
      <c r="O517" s="42"/>
    </row>
    <row r="518" spans="8:15" ht="12.75">
      <c r="H518" s="49"/>
      <c r="I518" s="49"/>
      <c r="J518" s="49"/>
      <c r="O518" s="42"/>
    </row>
    <row r="519" spans="8:15" ht="12.75">
      <c r="H519" s="49"/>
      <c r="I519" s="49"/>
      <c r="J519" s="49"/>
      <c r="O519" s="42"/>
    </row>
    <row r="520" spans="8:15" ht="12.75">
      <c r="H520" s="49"/>
      <c r="I520" s="49"/>
      <c r="J520" s="49"/>
      <c r="O520" s="42"/>
    </row>
    <row r="521" spans="8:15" ht="12.75">
      <c r="H521" s="49"/>
      <c r="I521" s="49"/>
      <c r="J521" s="49"/>
      <c r="O521" s="42"/>
    </row>
    <row r="522" spans="8:15" ht="12.75">
      <c r="H522" s="49"/>
      <c r="I522" s="49"/>
      <c r="J522" s="49"/>
      <c r="O522" s="42"/>
    </row>
    <row r="523" spans="8:15" ht="12.75">
      <c r="H523" s="49"/>
      <c r="I523" s="49"/>
      <c r="J523" s="49"/>
      <c r="O523" s="42"/>
    </row>
    <row r="524" spans="8:15" ht="12.75">
      <c r="H524" s="49"/>
      <c r="I524" s="49"/>
      <c r="J524" s="49"/>
      <c r="O524" s="42"/>
    </row>
    <row r="525" spans="8:15" ht="12.75">
      <c r="H525" s="49"/>
      <c r="I525" s="49"/>
      <c r="J525" s="49"/>
      <c r="O525" s="42"/>
    </row>
    <row r="526" spans="8:15" ht="12.75">
      <c r="H526" s="49"/>
      <c r="I526" s="49"/>
      <c r="J526" s="49"/>
      <c r="O526" s="42"/>
    </row>
    <row r="527" spans="8:15" ht="12.75">
      <c r="H527" s="49"/>
      <c r="I527" s="49"/>
      <c r="J527" s="49"/>
      <c r="O527" s="42"/>
    </row>
    <row r="528" spans="8:15" ht="12.75">
      <c r="H528" s="49"/>
      <c r="I528" s="49"/>
      <c r="J528" s="49"/>
      <c r="O528" s="42"/>
    </row>
    <row r="529" spans="8:15" ht="12.75">
      <c r="H529" s="49"/>
      <c r="I529" s="49"/>
      <c r="J529" s="49"/>
      <c r="O529" s="42"/>
    </row>
    <row r="530" spans="8:15" ht="12.75">
      <c r="H530" s="49"/>
      <c r="I530" s="49"/>
      <c r="J530" s="49"/>
      <c r="O530" s="42"/>
    </row>
    <row r="531" spans="8:15" ht="12.75">
      <c r="H531" s="49"/>
      <c r="I531" s="49"/>
      <c r="J531" s="49"/>
      <c r="O531" s="42"/>
    </row>
    <row r="532" spans="8:15" ht="12.75">
      <c r="H532" s="49"/>
      <c r="I532" s="49"/>
      <c r="J532" s="49"/>
      <c r="O532" s="42"/>
    </row>
    <row r="533" spans="8:15" ht="12.75">
      <c r="H533" s="49"/>
      <c r="I533" s="49"/>
      <c r="J533" s="49"/>
      <c r="O533" s="42"/>
    </row>
    <row r="534" spans="8:15" ht="12.75">
      <c r="H534" s="49"/>
      <c r="I534" s="49"/>
      <c r="J534" s="49"/>
      <c r="O534" s="42"/>
    </row>
    <row r="535" spans="8:15" ht="12.75">
      <c r="H535" s="49"/>
      <c r="I535" s="49"/>
      <c r="J535" s="49"/>
      <c r="O535" s="42"/>
    </row>
    <row r="536" spans="8:15" ht="12.75">
      <c r="H536" s="49"/>
      <c r="I536" s="49"/>
      <c r="J536" s="49"/>
      <c r="O536" s="42"/>
    </row>
    <row r="537" spans="8:15" ht="12.75">
      <c r="H537" s="49"/>
      <c r="I537" s="49"/>
      <c r="J537" s="49"/>
      <c r="O537" s="42"/>
    </row>
    <row r="538" spans="8:15" ht="12.75">
      <c r="H538" s="49"/>
      <c r="I538" s="49"/>
      <c r="J538" s="49"/>
      <c r="O538" s="42"/>
    </row>
    <row r="539" spans="8:15" ht="12.75">
      <c r="H539" s="49"/>
      <c r="I539" s="49"/>
      <c r="J539" s="49"/>
      <c r="O539" s="42"/>
    </row>
    <row r="540" spans="8:15" ht="12.75">
      <c r="H540" s="49"/>
      <c r="I540" s="49"/>
      <c r="J540" s="49"/>
      <c r="O540" s="42"/>
    </row>
    <row r="541" spans="8:15" ht="12.75">
      <c r="H541" s="49"/>
      <c r="I541" s="49"/>
      <c r="J541" s="49"/>
      <c r="O541" s="42"/>
    </row>
    <row r="542" spans="8:15" ht="12.75">
      <c r="H542" s="49"/>
      <c r="I542" s="49"/>
      <c r="J542" s="49"/>
      <c r="O542" s="42"/>
    </row>
    <row r="543" spans="8:15" ht="12.75">
      <c r="H543" s="49"/>
      <c r="I543" s="49"/>
      <c r="J543" s="49"/>
      <c r="O543" s="42"/>
    </row>
    <row r="544" spans="8:15" ht="12.75">
      <c r="H544" s="49"/>
      <c r="I544" s="49"/>
      <c r="J544" s="49"/>
      <c r="O544" s="42"/>
    </row>
    <row r="545" spans="8:15" ht="12.75">
      <c r="H545" s="49"/>
      <c r="I545" s="49"/>
      <c r="J545" s="49"/>
      <c r="O545" s="42"/>
    </row>
    <row r="546" spans="8:15" ht="12.75">
      <c r="H546" s="49"/>
      <c r="I546" s="49"/>
      <c r="J546" s="49"/>
      <c r="O546" s="42"/>
    </row>
    <row r="547" spans="8:15" ht="12.75">
      <c r="H547" s="49"/>
      <c r="I547" s="49"/>
      <c r="J547" s="49"/>
      <c r="O547" s="42"/>
    </row>
    <row r="548" spans="8:15" ht="12.75">
      <c r="H548" s="49"/>
      <c r="I548" s="49"/>
      <c r="J548" s="49"/>
      <c r="O548" s="42"/>
    </row>
    <row r="549" spans="8:15" ht="12.75">
      <c r="H549" s="49"/>
      <c r="I549" s="49"/>
      <c r="J549" s="49"/>
      <c r="O549" s="42"/>
    </row>
    <row r="550" spans="8:15" ht="12.75">
      <c r="H550" s="49"/>
      <c r="I550" s="49"/>
      <c r="J550" s="49"/>
      <c r="O550" s="42"/>
    </row>
    <row r="551" spans="8:15" ht="12.75">
      <c r="H551" s="49"/>
      <c r="I551" s="49"/>
      <c r="J551" s="49"/>
      <c r="O551" s="42"/>
    </row>
    <row r="552" spans="8:15" ht="12.75">
      <c r="H552" s="49"/>
      <c r="I552" s="49"/>
      <c r="J552" s="49"/>
      <c r="O552" s="42"/>
    </row>
    <row r="553" spans="8:15" ht="12.75">
      <c r="H553" s="49"/>
      <c r="I553" s="49"/>
      <c r="J553" s="49"/>
      <c r="O553" s="42"/>
    </row>
    <row r="554" spans="8:15" ht="12.75">
      <c r="H554" s="49"/>
      <c r="I554" s="49"/>
      <c r="J554" s="49"/>
      <c r="O554" s="42"/>
    </row>
    <row r="555" spans="8:15" ht="12.75">
      <c r="H555" s="49"/>
      <c r="I555" s="49"/>
      <c r="J555" s="49"/>
      <c r="O555" s="42"/>
    </row>
    <row r="556" spans="8:15" ht="12.75">
      <c r="H556" s="49"/>
      <c r="I556" s="49"/>
      <c r="J556" s="49"/>
      <c r="O556" s="42"/>
    </row>
    <row r="557" spans="8:15" ht="12.75">
      <c r="H557" s="49"/>
      <c r="I557" s="49"/>
      <c r="J557" s="49"/>
      <c r="O557" s="42"/>
    </row>
    <row r="558" spans="8:10" ht="12.75">
      <c r="H558" s="49"/>
      <c r="I558" s="49"/>
      <c r="J558" s="49"/>
    </row>
    <row r="559" spans="8:10" ht="12.75">
      <c r="H559" s="49"/>
      <c r="I559" s="49"/>
      <c r="J559" s="49"/>
    </row>
    <row r="560" spans="8:10" ht="12.75">
      <c r="H560" s="49"/>
      <c r="I560" s="49"/>
      <c r="J560" s="49"/>
    </row>
    <row r="561" spans="8:10" ht="12.75">
      <c r="H561" s="49"/>
      <c r="I561" s="49"/>
      <c r="J561" s="49"/>
    </row>
    <row r="562" spans="8:10" ht="12.75">
      <c r="H562" s="49"/>
      <c r="I562" s="49"/>
      <c r="J562" s="49"/>
    </row>
    <row r="563" spans="8:10" ht="12.75">
      <c r="H563" s="49"/>
      <c r="I563" s="49"/>
      <c r="J563" s="49"/>
    </row>
    <row r="564" spans="8:10" ht="12.75">
      <c r="H564" s="49"/>
      <c r="I564" s="49"/>
      <c r="J564" s="49"/>
    </row>
    <row r="565" spans="8:10" ht="12.75">
      <c r="H565" s="49"/>
      <c r="I565" s="49"/>
      <c r="J565" s="49"/>
    </row>
    <row r="566" spans="8:10" ht="12.75">
      <c r="H566" s="49"/>
      <c r="I566" s="49"/>
      <c r="J566" s="49"/>
    </row>
    <row r="567" spans="8:10" ht="12.75">
      <c r="H567" s="49"/>
      <c r="I567" s="49"/>
      <c r="J567" s="49"/>
    </row>
    <row r="568" spans="8:10" ht="12.75">
      <c r="H568" s="49"/>
      <c r="I568" s="49"/>
      <c r="J568" s="49"/>
    </row>
    <row r="569" spans="8:10" ht="12.75">
      <c r="H569" s="49"/>
      <c r="I569" s="49"/>
      <c r="J569" s="49"/>
    </row>
    <row r="570" spans="8:10" ht="12.75">
      <c r="H570" s="49"/>
      <c r="I570" s="49"/>
      <c r="J570" s="49"/>
    </row>
    <row r="571" spans="8:10" ht="12.75">
      <c r="H571" s="49"/>
      <c r="I571" s="49"/>
      <c r="J571" s="49"/>
    </row>
    <row r="572" spans="8:10" ht="12.75">
      <c r="H572" s="49"/>
      <c r="I572" s="49"/>
      <c r="J572" s="49"/>
    </row>
    <row r="573" spans="8:10" ht="12.75">
      <c r="H573" s="49"/>
      <c r="I573" s="49"/>
      <c r="J573" s="49"/>
    </row>
    <row r="574" spans="8:10" ht="12.75">
      <c r="H574" s="49"/>
      <c r="I574" s="49"/>
      <c r="J574" s="49"/>
    </row>
    <row r="575" spans="8:10" ht="12.75">
      <c r="H575" s="49"/>
      <c r="I575" s="49"/>
      <c r="J575" s="49"/>
    </row>
    <row r="576" spans="8:10" ht="12.75">
      <c r="H576" s="49"/>
      <c r="I576" s="49"/>
      <c r="J576" s="49"/>
    </row>
    <row r="577" spans="8:10" ht="12.75">
      <c r="H577" s="49"/>
      <c r="I577" s="49"/>
      <c r="J577" s="49"/>
    </row>
    <row r="578" spans="8:10" ht="12.75">
      <c r="H578" s="49"/>
      <c r="I578" s="49"/>
      <c r="J578" s="49"/>
    </row>
    <row r="579" spans="8:10" ht="12.75">
      <c r="H579" s="49"/>
      <c r="I579" s="49"/>
      <c r="J579" s="49"/>
    </row>
    <row r="580" spans="8:10" ht="12.75">
      <c r="H580" s="49"/>
      <c r="I580" s="49"/>
      <c r="J580" s="49"/>
    </row>
    <row r="581" spans="8:10" ht="12.75">
      <c r="H581" s="49"/>
      <c r="I581" s="49"/>
      <c r="J581" s="49"/>
    </row>
    <row r="582" spans="8:10" ht="12.75">
      <c r="H582" s="49"/>
      <c r="I582" s="49"/>
      <c r="J582" s="49"/>
    </row>
    <row r="583" spans="8:10" ht="12.75">
      <c r="H583" s="49"/>
      <c r="I583" s="49"/>
      <c r="J583" s="49"/>
    </row>
    <row r="584" spans="8:10" ht="12.75">
      <c r="H584" s="49"/>
      <c r="I584" s="49"/>
      <c r="J584" s="49"/>
    </row>
    <row r="585" spans="8:10" ht="12.75">
      <c r="H585" s="49"/>
      <c r="I585" s="49"/>
      <c r="J585" s="49"/>
    </row>
    <row r="586" spans="8:10" ht="12.75">
      <c r="H586" s="49"/>
      <c r="I586" s="49"/>
      <c r="J586" s="49"/>
    </row>
    <row r="587" spans="8:10" ht="12.75">
      <c r="H587" s="49"/>
      <c r="I587" s="49"/>
      <c r="J587" s="49"/>
    </row>
    <row r="588" spans="8:10" ht="12.75">
      <c r="H588" s="49"/>
      <c r="I588" s="49"/>
      <c r="J588" s="49"/>
    </row>
    <row r="589" spans="8:10" ht="12.75">
      <c r="H589" s="49"/>
      <c r="I589" s="49"/>
      <c r="J589" s="49"/>
    </row>
    <row r="590" spans="8:10" ht="12.75">
      <c r="H590" s="49"/>
      <c r="I590" s="49"/>
      <c r="J590" s="49"/>
    </row>
    <row r="591" spans="8:10" ht="12.75">
      <c r="H591" s="49"/>
      <c r="I591" s="49"/>
      <c r="J591" s="49"/>
    </row>
    <row r="592" spans="8:10" ht="12.75">
      <c r="H592" s="49"/>
      <c r="I592" s="49"/>
      <c r="J592" s="49"/>
    </row>
    <row r="593" spans="8:10" ht="12.75">
      <c r="H593" s="49"/>
      <c r="I593" s="49"/>
      <c r="J593" s="49"/>
    </row>
    <row r="594" spans="8:10" ht="12.75">
      <c r="H594" s="49"/>
      <c r="I594" s="49"/>
      <c r="J594" s="49"/>
    </row>
    <row r="595" spans="8:10" ht="12.75">
      <c r="H595" s="49"/>
      <c r="I595" s="49"/>
      <c r="J595" s="49"/>
    </row>
    <row r="596" spans="8:10" ht="12.75">
      <c r="H596" s="49"/>
      <c r="I596" s="49"/>
      <c r="J596" s="49"/>
    </row>
    <row r="597" spans="8:10" ht="12.75">
      <c r="H597" s="49"/>
      <c r="I597" s="49"/>
      <c r="J597" s="49"/>
    </row>
    <row r="598" spans="8:10" ht="12.75">
      <c r="H598" s="49"/>
      <c r="I598" s="49"/>
      <c r="J598" s="49"/>
    </row>
    <row r="599" spans="8:10" ht="12.75">
      <c r="H599" s="49"/>
      <c r="I599" s="49"/>
      <c r="J599" s="49"/>
    </row>
    <row r="600" spans="8:10" ht="12.75">
      <c r="H600" s="49"/>
      <c r="I600" s="49"/>
      <c r="J600" s="49"/>
    </row>
    <row r="601" spans="8:10" ht="12.75">
      <c r="H601" s="49"/>
      <c r="I601" s="49"/>
      <c r="J601" s="49"/>
    </row>
    <row r="602" spans="8:10" ht="12.75">
      <c r="H602" s="49"/>
      <c r="I602" s="49"/>
      <c r="J602" s="49"/>
    </row>
    <row r="603" spans="8:10" ht="12.75">
      <c r="H603" s="49"/>
      <c r="I603" s="49"/>
      <c r="J603" s="49"/>
    </row>
    <row r="604" spans="8:10" ht="12.75">
      <c r="H604" s="49"/>
      <c r="I604" s="49"/>
      <c r="J604" s="49"/>
    </row>
    <row r="605" spans="8:10" ht="12.75">
      <c r="H605" s="49"/>
      <c r="I605" s="49"/>
      <c r="J605" s="49"/>
    </row>
    <row r="606" spans="8:10" ht="12.75">
      <c r="H606" s="49"/>
      <c r="I606" s="49"/>
      <c r="J606" s="49"/>
    </row>
    <row r="607" spans="8:10" ht="12.75">
      <c r="H607" s="49"/>
      <c r="I607" s="49"/>
      <c r="J607" s="49"/>
    </row>
    <row r="608" spans="8:10" ht="12.75">
      <c r="H608" s="49"/>
      <c r="I608" s="49"/>
      <c r="J608" s="49"/>
    </row>
    <row r="609" spans="8:10" ht="12.75">
      <c r="H609" s="49"/>
      <c r="I609" s="49"/>
      <c r="J609" s="49"/>
    </row>
    <row r="610" spans="8:10" ht="12.75">
      <c r="H610" s="49"/>
      <c r="I610" s="49"/>
      <c r="J610" s="49"/>
    </row>
    <row r="611" spans="8:10" ht="12.75">
      <c r="H611" s="49"/>
      <c r="I611" s="49"/>
      <c r="J611" s="49"/>
    </row>
    <row r="612" spans="8:10" ht="12.75">
      <c r="H612" s="49"/>
      <c r="I612" s="49"/>
      <c r="J612" s="49"/>
    </row>
    <row r="613" spans="8:10" ht="12.75">
      <c r="H613" s="49"/>
      <c r="I613" s="49"/>
      <c r="J613" s="49"/>
    </row>
    <row r="614" spans="8:10" ht="12.75">
      <c r="H614" s="49"/>
      <c r="I614" s="49"/>
      <c r="J614" s="49"/>
    </row>
    <row r="615" spans="8:10" ht="12.75">
      <c r="H615" s="49"/>
      <c r="I615" s="49"/>
      <c r="J615" s="49"/>
    </row>
    <row r="616" spans="8:10" ht="12.75">
      <c r="H616" s="49"/>
      <c r="I616" s="49"/>
      <c r="J616" s="49"/>
    </row>
    <row r="617" spans="8:10" ht="12.75">
      <c r="H617" s="49"/>
      <c r="I617" s="49"/>
      <c r="J617" s="49"/>
    </row>
    <row r="618" spans="8:10" ht="12.75">
      <c r="H618" s="49"/>
      <c r="I618" s="49"/>
      <c r="J618" s="49"/>
    </row>
    <row r="619" spans="8:10" ht="12.75">
      <c r="H619" s="49"/>
      <c r="I619" s="49"/>
      <c r="J619" s="49"/>
    </row>
    <row r="620" spans="8:10" ht="12.75">
      <c r="H620" s="49"/>
      <c r="I620" s="49"/>
      <c r="J620" s="49"/>
    </row>
    <row r="621" spans="8:10" ht="12.75">
      <c r="H621" s="49"/>
      <c r="I621" s="49"/>
      <c r="J621" s="49"/>
    </row>
    <row r="622" spans="8:10" ht="12.75">
      <c r="H622" s="49"/>
      <c r="I622" s="49"/>
      <c r="J622" s="49"/>
    </row>
    <row r="623" spans="8:10" ht="12.75">
      <c r="H623" s="49"/>
      <c r="I623" s="49"/>
      <c r="J623" s="49"/>
    </row>
    <row r="624" spans="8:10" ht="12.75">
      <c r="H624" s="49"/>
      <c r="I624" s="49"/>
      <c r="J624" s="49"/>
    </row>
    <row r="625" spans="8:10" ht="12.75">
      <c r="H625" s="49"/>
      <c r="I625" s="49"/>
      <c r="J625" s="49"/>
    </row>
    <row r="626" spans="8:10" ht="12.75">
      <c r="H626" s="49"/>
      <c r="I626" s="49"/>
      <c r="J626" s="49"/>
    </row>
    <row r="627" spans="8:10" ht="12.75">
      <c r="H627" s="49"/>
      <c r="I627" s="49"/>
      <c r="J627" s="49"/>
    </row>
    <row r="628" spans="8:10" ht="12.75">
      <c r="H628" s="49"/>
      <c r="I628" s="49"/>
      <c r="J628" s="49"/>
    </row>
    <row r="629" spans="8:10" ht="12.75">
      <c r="H629" s="49"/>
      <c r="I629" s="49"/>
      <c r="J629" s="49"/>
    </row>
    <row r="630" spans="8:10" ht="12.75">
      <c r="H630" s="49"/>
      <c r="I630" s="49"/>
      <c r="J630" s="49"/>
    </row>
    <row r="631" spans="8:10" ht="12.75">
      <c r="H631" s="49"/>
      <c r="I631" s="49"/>
      <c r="J631" s="49"/>
    </row>
    <row r="632" spans="8:10" ht="12.75">
      <c r="H632" s="49"/>
      <c r="I632" s="49"/>
      <c r="J632" s="49"/>
    </row>
    <row r="633" spans="8:10" ht="12.75">
      <c r="H633" s="49"/>
      <c r="I633" s="49"/>
      <c r="J633" s="49"/>
    </row>
    <row r="634" spans="8:10" ht="12.75">
      <c r="H634" s="49"/>
      <c r="I634" s="49"/>
      <c r="J634" s="49"/>
    </row>
    <row r="635" spans="8:10" ht="12.75">
      <c r="H635" s="49"/>
      <c r="I635" s="49"/>
      <c r="J635" s="49"/>
    </row>
    <row r="636" spans="8:10" ht="12.75">
      <c r="H636" s="49"/>
      <c r="I636" s="49"/>
      <c r="J636" s="49"/>
    </row>
    <row r="637" spans="8:10" ht="12.75">
      <c r="H637" s="49"/>
      <c r="I637" s="49"/>
      <c r="J637" s="49"/>
    </row>
    <row r="638" spans="8:10" ht="12.75">
      <c r="H638" s="49"/>
      <c r="I638" s="49"/>
      <c r="J638" s="49"/>
    </row>
    <row r="639" spans="8:10" ht="12.75">
      <c r="H639" s="49"/>
      <c r="I639" s="49"/>
      <c r="J639" s="49"/>
    </row>
    <row r="640" spans="8:10" ht="12.75">
      <c r="H640" s="49"/>
      <c r="I640" s="49"/>
      <c r="J640" s="49"/>
    </row>
    <row r="641" spans="8:10" ht="12.75">
      <c r="H641" s="49"/>
      <c r="I641" s="49"/>
      <c r="J641" s="49"/>
    </row>
    <row r="642" spans="8:10" ht="12.75">
      <c r="H642" s="49"/>
      <c r="I642" s="49"/>
      <c r="J642" s="49"/>
    </row>
    <row r="643" spans="8:10" ht="12.75">
      <c r="H643" s="49"/>
      <c r="I643" s="49"/>
      <c r="J643" s="49"/>
    </row>
    <row r="644" spans="8:10" ht="12.75">
      <c r="H644" s="49"/>
      <c r="I644" s="49"/>
      <c r="J644" s="49"/>
    </row>
    <row r="645" spans="8:10" ht="12.75">
      <c r="H645" s="49"/>
      <c r="I645" s="49"/>
      <c r="J645" s="49"/>
    </row>
    <row r="646" spans="8:10" ht="12.75">
      <c r="H646" s="49"/>
      <c r="I646" s="49"/>
      <c r="J646" s="49"/>
    </row>
    <row r="647" spans="8:10" ht="12.75">
      <c r="H647" s="49"/>
      <c r="I647" s="49"/>
      <c r="J647" s="49"/>
    </row>
    <row r="648" spans="8:10" ht="12.75">
      <c r="H648" s="49"/>
      <c r="I648" s="49"/>
      <c r="J648" s="49"/>
    </row>
    <row r="649" spans="8:10" ht="12.75">
      <c r="H649" s="49"/>
      <c r="I649" s="49"/>
      <c r="J649" s="49"/>
    </row>
    <row r="650" spans="8:10" ht="12.75">
      <c r="H650" s="49"/>
      <c r="I650" s="49"/>
      <c r="J650" s="49"/>
    </row>
    <row r="651" spans="8:10" ht="12.75">
      <c r="H651" s="49"/>
      <c r="I651" s="49"/>
      <c r="J651" s="49"/>
    </row>
    <row r="652" spans="8:10" ht="12.75">
      <c r="H652" s="49"/>
      <c r="I652" s="49"/>
      <c r="J652" s="49"/>
    </row>
    <row r="653" spans="8:10" ht="12.75">
      <c r="H653" s="49"/>
      <c r="I653" s="49"/>
      <c r="J653" s="49"/>
    </row>
    <row r="654" spans="8:10" ht="12.75">
      <c r="H654" s="49"/>
      <c r="I654" s="49"/>
      <c r="J654" s="49"/>
    </row>
    <row r="655" spans="8:10" ht="12.75">
      <c r="H655" s="49"/>
      <c r="I655" s="49"/>
      <c r="J655" s="49"/>
    </row>
    <row r="656" spans="8:10" ht="12.75">
      <c r="H656" s="49"/>
      <c r="I656" s="49"/>
      <c r="J656" s="49"/>
    </row>
    <row r="657" spans="8:10" ht="12.75">
      <c r="H657" s="49"/>
      <c r="I657" s="49"/>
      <c r="J657" s="49"/>
    </row>
    <row r="658" spans="8:10" ht="12.75">
      <c r="H658" s="49"/>
      <c r="I658" s="49"/>
      <c r="J658" s="49"/>
    </row>
    <row r="659" spans="8:10" ht="12.75">
      <c r="H659" s="49"/>
      <c r="I659" s="49"/>
      <c r="J659" s="49"/>
    </row>
    <row r="660" spans="8:10" ht="12.75">
      <c r="H660" s="49"/>
      <c r="I660" s="49"/>
      <c r="J660" s="49"/>
    </row>
    <row r="661" spans="8:10" ht="12.75">
      <c r="H661" s="49"/>
      <c r="I661" s="49"/>
      <c r="J661" s="49"/>
    </row>
    <row r="662" spans="8:10" ht="12.75">
      <c r="H662" s="49"/>
      <c r="I662" s="49"/>
      <c r="J662" s="49"/>
    </row>
    <row r="663" spans="8:10" ht="12.75">
      <c r="H663" s="49"/>
      <c r="I663" s="49"/>
      <c r="J663" s="49"/>
    </row>
    <row r="664" spans="8:10" ht="12.75">
      <c r="H664" s="49"/>
      <c r="I664" s="49"/>
      <c r="J664" s="49"/>
    </row>
    <row r="665" spans="8:10" ht="12.75">
      <c r="H665" s="49"/>
      <c r="I665" s="49"/>
      <c r="J665" s="49"/>
    </row>
    <row r="666" spans="8:10" ht="12.75">
      <c r="H666" s="49"/>
      <c r="I666" s="49"/>
      <c r="J666" s="49"/>
    </row>
    <row r="667" spans="8:10" ht="12.75">
      <c r="H667" s="49"/>
      <c r="I667" s="49"/>
      <c r="J667" s="49"/>
    </row>
    <row r="668" spans="8:10" ht="12.75">
      <c r="H668" s="49"/>
      <c r="I668" s="49"/>
      <c r="J668" s="49"/>
    </row>
    <row r="669" spans="8:10" ht="12.75">
      <c r="H669" s="49"/>
      <c r="I669" s="49"/>
      <c r="J669" s="49"/>
    </row>
    <row r="670" spans="8:10" ht="12.75">
      <c r="H670" s="49"/>
      <c r="I670" s="49"/>
      <c r="J670" s="49"/>
    </row>
    <row r="671" spans="8:10" ht="12.75">
      <c r="H671" s="49"/>
      <c r="I671" s="49"/>
      <c r="J671" s="49"/>
    </row>
    <row r="672" spans="8:10" ht="12.75">
      <c r="H672" s="49"/>
      <c r="I672" s="49"/>
      <c r="J672" s="49"/>
    </row>
    <row r="673" spans="8:10" ht="12.75">
      <c r="H673" s="49"/>
      <c r="I673" s="49"/>
      <c r="J673" s="49"/>
    </row>
    <row r="674" spans="8:10" ht="12.75">
      <c r="H674" s="49"/>
      <c r="I674" s="49"/>
      <c r="J674" s="49"/>
    </row>
    <row r="675" spans="8:10" ht="12.75">
      <c r="H675" s="49"/>
      <c r="I675" s="49"/>
      <c r="J675" s="49"/>
    </row>
    <row r="676" spans="8:10" ht="12.75">
      <c r="H676" s="49"/>
      <c r="I676" s="49"/>
      <c r="J676" s="49"/>
    </row>
    <row r="677" spans="8:10" ht="12.75">
      <c r="H677" s="49"/>
      <c r="I677" s="49"/>
      <c r="J677" s="49"/>
    </row>
    <row r="678" spans="8:10" ht="12.75">
      <c r="H678" s="49"/>
      <c r="I678" s="49"/>
      <c r="J678" s="49"/>
    </row>
    <row r="679" spans="8:10" ht="12.75">
      <c r="H679" s="49"/>
      <c r="I679" s="49"/>
      <c r="J679" s="49"/>
    </row>
    <row r="680" spans="8:10" ht="12.75">
      <c r="H680" s="49"/>
      <c r="I680" s="49"/>
      <c r="J680" s="49"/>
    </row>
    <row r="681" spans="8:10" ht="12.75">
      <c r="H681" s="49"/>
      <c r="I681" s="49"/>
      <c r="J681" s="49"/>
    </row>
    <row r="682" spans="8:10" ht="12.75">
      <c r="H682" s="49"/>
      <c r="I682" s="49"/>
      <c r="J682" s="49"/>
    </row>
    <row r="683" spans="8:10" ht="12.75">
      <c r="H683" s="49"/>
      <c r="I683" s="49"/>
      <c r="J683" s="49"/>
    </row>
    <row r="684" spans="8:10" ht="12.75">
      <c r="H684" s="49"/>
      <c r="I684" s="49"/>
      <c r="J684" s="49"/>
    </row>
    <row r="685" spans="8:10" ht="12.75">
      <c r="H685" s="49"/>
      <c r="I685" s="49"/>
      <c r="J685" s="49"/>
    </row>
    <row r="686" spans="8:10" ht="12.75">
      <c r="H686" s="49"/>
      <c r="I686" s="49"/>
      <c r="J686" s="49"/>
    </row>
    <row r="687" spans="8:10" ht="12.75">
      <c r="H687" s="49"/>
      <c r="I687" s="49"/>
      <c r="J687" s="49"/>
    </row>
    <row r="688" spans="8:10" ht="12.75">
      <c r="H688" s="49"/>
      <c r="I688" s="49"/>
      <c r="J688" s="49"/>
    </row>
    <row r="689" spans="8:10" ht="12.75">
      <c r="H689" s="49"/>
      <c r="I689" s="49"/>
      <c r="J689" s="49"/>
    </row>
    <row r="690" spans="8:10" ht="12.75">
      <c r="H690" s="49"/>
      <c r="I690" s="49"/>
      <c r="J690" s="49"/>
    </row>
    <row r="691" spans="8:10" ht="12.75">
      <c r="H691" s="49"/>
      <c r="I691" s="49"/>
      <c r="J691" s="49"/>
    </row>
    <row r="692" spans="8:10" ht="12.75">
      <c r="H692" s="49"/>
      <c r="I692" s="49"/>
      <c r="J692" s="49"/>
    </row>
    <row r="693" spans="8:10" ht="12.75">
      <c r="H693" s="49"/>
      <c r="I693" s="49"/>
      <c r="J693" s="49"/>
    </row>
    <row r="694" spans="8:10" ht="12.75">
      <c r="H694" s="49"/>
      <c r="I694" s="49"/>
      <c r="J694" s="49"/>
    </row>
    <row r="695" spans="8:10" ht="12.75">
      <c r="H695" s="49"/>
      <c r="I695" s="49"/>
      <c r="J695" s="49"/>
    </row>
    <row r="696" spans="8:10" ht="12.75">
      <c r="H696" s="49"/>
      <c r="I696" s="49"/>
      <c r="J696" s="49"/>
    </row>
    <row r="697" spans="8:10" ht="12.75">
      <c r="H697" s="49"/>
      <c r="I697" s="49"/>
      <c r="J697" s="49"/>
    </row>
    <row r="698" spans="8:10" ht="12.75">
      <c r="H698" s="49"/>
      <c r="I698" s="49"/>
      <c r="J698" s="49"/>
    </row>
    <row r="699" spans="8:10" ht="12.75">
      <c r="H699" s="49"/>
      <c r="I699" s="49"/>
      <c r="J699" s="49"/>
    </row>
    <row r="700" spans="8:10" ht="12.75">
      <c r="H700" s="49"/>
      <c r="I700" s="49"/>
      <c r="J700" s="49"/>
    </row>
    <row r="701" spans="8:10" ht="12.75">
      <c r="H701" s="49"/>
      <c r="I701" s="49"/>
      <c r="J701" s="49"/>
    </row>
    <row r="702" spans="8:10" ht="12.75">
      <c r="H702" s="49"/>
      <c r="I702" s="49"/>
      <c r="J702" s="49"/>
    </row>
    <row r="703" spans="8:10" ht="12.75">
      <c r="H703" s="49"/>
      <c r="I703" s="49"/>
      <c r="J703" s="49"/>
    </row>
    <row r="704" spans="8:10" ht="12.75">
      <c r="H704" s="49"/>
      <c r="I704" s="49"/>
      <c r="J704" s="49"/>
    </row>
    <row r="705" spans="8:10" ht="12.75">
      <c r="H705" s="49"/>
      <c r="I705" s="49"/>
      <c r="J705" s="49"/>
    </row>
    <row r="706" spans="8:10" ht="12.75">
      <c r="H706" s="49"/>
      <c r="I706" s="49"/>
      <c r="J706" s="49"/>
    </row>
    <row r="707" spans="8:10" ht="12.75">
      <c r="H707" s="49"/>
      <c r="I707" s="49"/>
      <c r="J707" s="49"/>
    </row>
    <row r="708" spans="8:10" ht="12.75">
      <c r="H708" s="49"/>
      <c r="I708" s="49"/>
      <c r="J708" s="49"/>
    </row>
    <row r="709" spans="8:10" ht="12.75">
      <c r="H709" s="49"/>
      <c r="I709" s="49"/>
      <c r="J709" s="49"/>
    </row>
    <row r="710" spans="8:10" ht="12.75">
      <c r="H710" s="49"/>
      <c r="I710" s="49"/>
      <c r="J710" s="49"/>
    </row>
    <row r="711" spans="8:10" ht="12.75">
      <c r="H711" s="49"/>
      <c r="I711" s="49"/>
      <c r="J711" s="49"/>
    </row>
    <row r="712" spans="8:10" ht="12.75">
      <c r="H712" s="49"/>
      <c r="I712" s="49"/>
      <c r="J712" s="49"/>
    </row>
    <row r="713" spans="8:10" ht="12.75">
      <c r="H713" s="49"/>
      <c r="I713" s="49"/>
      <c r="J713" s="49"/>
    </row>
    <row r="714" spans="8:10" ht="12.75">
      <c r="H714" s="49"/>
      <c r="I714" s="49"/>
      <c r="J714" s="49"/>
    </row>
    <row r="715" spans="8:10" ht="12.75">
      <c r="H715" s="49"/>
      <c r="I715" s="49"/>
      <c r="J715" s="49"/>
    </row>
    <row r="716" spans="8:10" ht="12.75">
      <c r="H716" s="49"/>
      <c r="I716" s="49"/>
      <c r="J716" s="49"/>
    </row>
    <row r="717" spans="8:10" ht="12.75">
      <c r="H717" s="49"/>
      <c r="I717" s="49"/>
      <c r="J717" s="49"/>
    </row>
    <row r="718" spans="8:10" ht="12.75">
      <c r="H718" s="49"/>
      <c r="I718" s="49"/>
      <c r="J718" s="49"/>
    </row>
    <row r="719" spans="8:10" ht="12.75">
      <c r="H719" s="49"/>
      <c r="I719" s="49"/>
      <c r="J719" s="49"/>
    </row>
    <row r="720" spans="8:10" ht="12.75">
      <c r="H720" s="49"/>
      <c r="I720" s="49"/>
      <c r="J720" s="49"/>
    </row>
    <row r="721" spans="8:10" ht="12.75">
      <c r="H721" s="49"/>
      <c r="I721" s="49"/>
      <c r="J721" s="49"/>
    </row>
    <row r="722" spans="8:10" ht="12.75">
      <c r="H722" s="49"/>
      <c r="I722" s="49"/>
      <c r="J722" s="49"/>
    </row>
    <row r="723" spans="8:10" ht="12.75">
      <c r="H723" s="49"/>
      <c r="I723" s="49"/>
      <c r="J723" s="49"/>
    </row>
    <row r="724" spans="8:10" ht="12.75">
      <c r="H724" s="49"/>
      <c r="I724" s="49"/>
      <c r="J724" s="49"/>
    </row>
    <row r="725" spans="8:10" ht="12.75">
      <c r="H725" s="49"/>
      <c r="I725" s="49"/>
      <c r="J725" s="49"/>
    </row>
    <row r="726" spans="8:10" ht="12.75">
      <c r="H726" s="49"/>
      <c r="I726" s="49"/>
      <c r="J726" s="49"/>
    </row>
    <row r="727" spans="8:10" ht="12.75">
      <c r="H727" s="49"/>
      <c r="I727" s="49"/>
      <c r="J727" s="49"/>
    </row>
    <row r="728" spans="8:10" ht="12.75">
      <c r="H728" s="49"/>
      <c r="I728" s="49"/>
      <c r="J728" s="49"/>
    </row>
    <row r="729" spans="8:10" ht="12.75">
      <c r="H729" s="49"/>
      <c r="I729" s="49"/>
      <c r="J729" s="49"/>
    </row>
    <row r="730" spans="8:10" ht="12.75">
      <c r="H730" s="49"/>
      <c r="I730" s="49"/>
      <c r="J730" s="49"/>
    </row>
    <row r="731" spans="8:10" ht="12.75">
      <c r="H731" s="49"/>
      <c r="I731" s="49"/>
      <c r="J731" s="49"/>
    </row>
    <row r="732" spans="8:10" ht="12.75">
      <c r="H732" s="49"/>
      <c r="I732" s="49"/>
      <c r="J732" s="49"/>
    </row>
    <row r="733" spans="8:10" ht="12.75">
      <c r="H733" s="49"/>
      <c r="I733" s="49"/>
      <c r="J733" s="49"/>
    </row>
    <row r="734" spans="8:10" ht="12.75">
      <c r="H734" s="49"/>
      <c r="I734" s="49"/>
      <c r="J734" s="49"/>
    </row>
    <row r="735" spans="8:10" ht="12.75">
      <c r="H735" s="49"/>
      <c r="I735" s="49"/>
      <c r="J735" s="49"/>
    </row>
    <row r="736" spans="8:10" ht="12.75">
      <c r="H736" s="49"/>
      <c r="I736" s="49"/>
      <c r="J736" s="49"/>
    </row>
    <row r="737" spans="8:10" ht="12.75">
      <c r="H737" s="49"/>
      <c r="I737" s="49"/>
      <c r="J737" s="49"/>
    </row>
    <row r="738" spans="8:10" ht="12.75">
      <c r="H738" s="49"/>
      <c r="I738" s="49"/>
      <c r="J738" s="49"/>
    </row>
    <row r="739" spans="8:10" ht="12.75">
      <c r="H739" s="49"/>
      <c r="I739" s="49"/>
      <c r="J739" s="49"/>
    </row>
    <row r="740" spans="8:10" ht="12.75">
      <c r="H740" s="49"/>
      <c r="I740" s="49"/>
      <c r="J740" s="49"/>
    </row>
    <row r="741" spans="8:10" ht="12.75">
      <c r="H741" s="49"/>
      <c r="I741" s="49"/>
      <c r="J741" s="49"/>
    </row>
    <row r="742" spans="8:10" ht="12.75">
      <c r="H742" s="49"/>
      <c r="I742" s="49"/>
      <c r="J742" s="49"/>
    </row>
    <row r="743" spans="8:10" ht="12.75">
      <c r="H743" s="49"/>
      <c r="I743" s="49"/>
      <c r="J743" s="49"/>
    </row>
    <row r="744" spans="8:10" ht="12.75">
      <c r="H744" s="49"/>
      <c r="I744" s="49"/>
      <c r="J744" s="49"/>
    </row>
    <row r="745" spans="8:10" ht="12.75">
      <c r="H745" s="49"/>
      <c r="I745" s="49"/>
      <c r="J745" s="49"/>
    </row>
    <row r="746" spans="8:10" ht="12.75">
      <c r="H746" s="49"/>
      <c r="I746" s="49"/>
      <c r="J746" s="49"/>
    </row>
    <row r="747" spans="8:10" ht="12.75">
      <c r="H747" s="49"/>
      <c r="I747" s="49"/>
      <c r="J747" s="49"/>
    </row>
    <row r="748" spans="8:10" ht="12.75">
      <c r="H748" s="49"/>
      <c r="I748" s="49"/>
      <c r="J748" s="49"/>
    </row>
    <row r="749" spans="8:10" ht="12.75">
      <c r="H749" s="49"/>
      <c r="I749" s="49"/>
      <c r="J749" s="49"/>
    </row>
    <row r="750" spans="8:10" ht="12.75">
      <c r="H750" s="49"/>
      <c r="I750" s="49"/>
      <c r="J750" s="49"/>
    </row>
    <row r="751" spans="8:10" ht="12.75">
      <c r="H751" s="49"/>
      <c r="I751" s="49"/>
      <c r="J751" s="49"/>
    </row>
    <row r="752" spans="8:10" ht="12.75">
      <c r="H752" s="49"/>
      <c r="I752" s="49"/>
      <c r="J752" s="49"/>
    </row>
    <row r="753" spans="8:10" ht="12.75">
      <c r="H753" s="49"/>
      <c r="I753" s="49"/>
      <c r="J753" s="49"/>
    </row>
    <row r="754" spans="8:10" ht="12.75">
      <c r="H754" s="49"/>
      <c r="I754" s="49"/>
      <c r="J754" s="49"/>
    </row>
    <row r="755" spans="8:10" ht="12.75">
      <c r="H755" s="49"/>
      <c r="I755" s="49"/>
      <c r="J755" s="49"/>
    </row>
    <row r="756" spans="8:10" ht="12.75">
      <c r="H756" s="49"/>
      <c r="I756" s="49"/>
      <c r="J756" s="49"/>
    </row>
    <row r="757" spans="8:10" ht="12.75">
      <c r="H757" s="49"/>
      <c r="I757" s="49"/>
      <c r="J757" s="49"/>
    </row>
    <row r="758" spans="8:10" ht="12.75">
      <c r="H758" s="49"/>
      <c r="I758" s="49"/>
      <c r="J758" s="49"/>
    </row>
    <row r="759" spans="8:10" ht="12.75">
      <c r="H759" s="49"/>
      <c r="I759" s="49"/>
      <c r="J759" s="49"/>
    </row>
    <row r="760" spans="8:10" ht="12.75">
      <c r="H760" s="49"/>
      <c r="I760" s="49"/>
      <c r="J760" s="49"/>
    </row>
    <row r="761" spans="8:10" ht="12.75">
      <c r="H761" s="49"/>
      <c r="I761" s="49"/>
      <c r="J761" s="49"/>
    </row>
    <row r="762" spans="8:10" ht="12.75">
      <c r="H762" s="49"/>
      <c r="I762" s="49"/>
      <c r="J762" s="49"/>
    </row>
    <row r="763" spans="8:10" ht="12.75">
      <c r="H763" s="49"/>
      <c r="I763" s="49"/>
      <c r="J763" s="49"/>
    </row>
    <row r="764" spans="8:10" ht="12.75">
      <c r="H764" s="49"/>
      <c r="I764" s="49"/>
      <c r="J764" s="49"/>
    </row>
    <row r="765" spans="8:10" ht="12.75">
      <c r="H765" s="49"/>
      <c r="I765" s="49"/>
      <c r="J765" s="49"/>
    </row>
    <row r="766" spans="8:10" ht="12.75">
      <c r="H766" s="49"/>
      <c r="I766" s="49"/>
      <c r="J766" s="49"/>
    </row>
    <row r="767" spans="8:10" ht="12.75">
      <c r="H767" s="49"/>
      <c r="I767" s="49"/>
      <c r="J767" s="49"/>
    </row>
    <row r="768" spans="8:10" ht="12.75">
      <c r="H768" s="49"/>
      <c r="I768" s="49"/>
      <c r="J768" s="49"/>
    </row>
    <row r="769" spans="8:10" ht="12.75">
      <c r="H769" s="49"/>
      <c r="I769" s="49"/>
      <c r="J769" s="49"/>
    </row>
    <row r="770" spans="8:10" ht="12.75">
      <c r="H770" s="49"/>
      <c r="I770" s="49"/>
      <c r="J770" s="49"/>
    </row>
    <row r="771" spans="8:10" ht="12.75">
      <c r="H771" s="49"/>
      <c r="I771" s="49"/>
      <c r="J771" s="49"/>
    </row>
    <row r="772" spans="8:10" ht="12.75">
      <c r="H772" s="49"/>
      <c r="I772" s="49"/>
      <c r="J772" s="49"/>
    </row>
    <row r="773" spans="8:10" ht="12.75">
      <c r="H773" s="49"/>
      <c r="I773" s="49"/>
      <c r="J773" s="49"/>
    </row>
    <row r="774" spans="8:10" ht="12.75">
      <c r="H774" s="49"/>
      <c r="I774" s="49"/>
      <c r="J774" s="49"/>
    </row>
    <row r="775" spans="8:10" ht="12.75">
      <c r="H775" s="49"/>
      <c r="I775" s="49"/>
      <c r="J775" s="49"/>
    </row>
    <row r="776" spans="8:10" ht="12.75">
      <c r="H776" s="49"/>
      <c r="I776" s="49"/>
      <c r="J776" s="49"/>
    </row>
    <row r="777" spans="8:10" ht="12.75">
      <c r="H777" s="49"/>
      <c r="I777" s="49"/>
      <c r="J777" s="49"/>
    </row>
    <row r="778" spans="8:10" ht="12.75">
      <c r="H778" s="49"/>
      <c r="I778" s="49"/>
      <c r="J778" s="49"/>
    </row>
    <row r="779" spans="8:10" ht="12.75">
      <c r="H779" s="49"/>
      <c r="I779" s="49"/>
      <c r="J779" s="49"/>
    </row>
    <row r="780" spans="8:10" ht="12.75">
      <c r="H780" s="49"/>
      <c r="I780" s="49"/>
      <c r="J780" s="49"/>
    </row>
    <row r="781" spans="8:10" ht="12.75">
      <c r="H781" s="49"/>
      <c r="I781" s="49"/>
      <c r="J781" s="49"/>
    </row>
    <row r="782" spans="8:10" ht="12.75">
      <c r="H782" s="49"/>
      <c r="I782" s="49"/>
      <c r="J782" s="49"/>
    </row>
    <row r="783" spans="8:10" ht="12.75">
      <c r="H783" s="49"/>
      <c r="I783" s="49"/>
      <c r="J783" s="49"/>
    </row>
    <row r="784" spans="8:10" ht="12.75">
      <c r="H784" s="49"/>
      <c r="I784" s="49"/>
      <c r="J784" s="49"/>
    </row>
    <row r="785" spans="8:10" ht="12.75">
      <c r="H785" s="49"/>
      <c r="I785" s="49"/>
      <c r="J785" s="49"/>
    </row>
    <row r="786" spans="8:10" ht="12.75">
      <c r="H786" s="49"/>
      <c r="I786" s="49"/>
      <c r="J786" s="49"/>
    </row>
    <row r="787" spans="8:10" ht="12.75">
      <c r="H787" s="49"/>
      <c r="I787" s="49"/>
      <c r="J787" s="49"/>
    </row>
    <row r="788" spans="8:10" ht="12.75">
      <c r="H788" s="49"/>
      <c r="I788" s="49"/>
      <c r="J788" s="49"/>
    </row>
    <row r="789" spans="8:10" ht="12.75">
      <c r="H789" s="49"/>
      <c r="I789" s="49"/>
      <c r="J789" s="49"/>
    </row>
    <row r="790" spans="8:10" ht="12.75">
      <c r="H790" s="49"/>
      <c r="I790" s="49"/>
      <c r="J790" s="49"/>
    </row>
    <row r="791" spans="8:10" ht="12.75">
      <c r="H791" s="49"/>
      <c r="I791" s="49"/>
      <c r="J791" s="49"/>
    </row>
    <row r="792" spans="8:10" ht="12.75">
      <c r="H792" s="49"/>
      <c r="I792" s="49"/>
      <c r="J792" s="49"/>
    </row>
    <row r="793" spans="8:10" ht="12.75">
      <c r="H793" s="49"/>
      <c r="I793" s="49"/>
      <c r="J793" s="49"/>
    </row>
    <row r="794" spans="8:10" ht="12.75">
      <c r="H794" s="49"/>
      <c r="I794" s="49"/>
      <c r="J794" s="49"/>
    </row>
    <row r="795" spans="8:10" ht="12.75">
      <c r="H795" s="49"/>
      <c r="I795" s="49"/>
      <c r="J795" s="49"/>
    </row>
    <row r="796" spans="8:10" ht="12.75">
      <c r="H796" s="49"/>
      <c r="I796" s="49"/>
      <c r="J796" s="49"/>
    </row>
    <row r="797" spans="8:10" ht="12.75">
      <c r="H797" s="49"/>
      <c r="I797" s="49"/>
      <c r="J797" s="49"/>
    </row>
    <row r="798" spans="8:10" ht="12.75">
      <c r="H798" s="49"/>
      <c r="I798" s="49"/>
      <c r="J798" s="49"/>
    </row>
    <row r="799" spans="8:10" ht="12.75">
      <c r="H799" s="49"/>
      <c r="I799" s="49"/>
      <c r="J799" s="49"/>
    </row>
    <row r="800" spans="8:10" ht="12.75">
      <c r="H800" s="49"/>
      <c r="I800" s="49"/>
      <c r="J800" s="49"/>
    </row>
    <row r="801" spans="8:10" ht="12.75">
      <c r="H801" s="49"/>
      <c r="I801" s="49"/>
      <c r="J801" s="49"/>
    </row>
    <row r="802" spans="8:10" ht="12.75">
      <c r="H802" s="49"/>
      <c r="I802" s="49"/>
      <c r="J802" s="49"/>
    </row>
    <row r="803" spans="8:10" ht="12.75">
      <c r="H803" s="49"/>
      <c r="I803" s="49"/>
      <c r="J803" s="49"/>
    </row>
    <row r="804" spans="8:10" ht="12.75">
      <c r="H804" s="49"/>
      <c r="I804" s="49"/>
      <c r="J804" s="49"/>
    </row>
    <row r="805" spans="8:10" ht="12.75">
      <c r="H805" s="49"/>
      <c r="I805" s="49"/>
      <c r="J805" s="49"/>
    </row>
    <row r="806" spans="8:10" ht="12.75">
      <c r="H806" s="49"/>
      <c r="I806" s="49"/>
      <c r="J806" s="49"/>
    </row>
    <row r="807" spans="8:10" ht="12.75">
      <c r="H807" s="49"/>
      <c r="I807" s="49"/>
      <c r="J807" s="49"/>
    </row>
    <row r="808" spans="8:10" ht="12.75">
      <c r="H808" s="49"/>
      <c r="I808" s="49"/>
      <c r="J808" s="49"/>
    </row>
    <row r="809" spans="8:10" ht="12.75">
      <c r="H809" s="49"/>
      <c r="I809" s="49"/>
      <c r="J809" s="49"/>
    </row>
    <row r="810" spans="8:10" ht="12.75">
      <c r="H810" s="49"/>
      <c r="I810" s="49"/>
      <c r="J810" s="49"/>
    </row>
    <row r="811" spans="8:10" ht="12.75">
      <c r="H811" s="49"/>
      <c r="I811" s="49"/>
      <c r="J811" s="49"/>
    </row>
    <row r="812" spans="8:10" ht="12.75">
      <c r="H812" s="49"/>
      <c r="I812" s="49"/>
      <c r="J812" s="49"/>
    </row>
    <row r="813" spans="8:10" ht="12.75">
      <c r="H813" s="49"/>
      <c r="I813" s="49"/>
      <c r="J813" s="49"/>
    </row>
    <row r="814" spans="8:10" ht="12.75">
      <c r="H814" s="49"/>
      <c r="I814" s="49"/>
      <c r="J814" s="49"/>
    </row>
    <row r="815" spans="8:10" ht="12.75">
      <c r="H815" s="49"/>
      <c r="I815" s="49"/>
      <c r="J815" s="49"/>
    </row>
    <row r="816" spans="8:10" ht="12.75">
      <c r="H816" s="49"/>
      <c r="I816" s="49"/>
      <c r="J816" s="49"/>
    </row>
    <row r="817" spans="8:10" ht="12.75">
      <c r="H817" s="49"/>
      <c r="I817" s="49"/>
      <c r="J817" s="49"/>
    </row>
    <row r="818" spans="8:10" ht="12.75">
      <c r="H818" s="49"/>
      <c r="I818" s="49"/>
      <c r="J818" s="49"/>
    </row>
    <row r="819" spans="8:10" ht="12.75">
      <c r="H819" s="49"/>
      <c r="I819" s="49"/>
      <c r="J819" s="49"/>
    </row>
    <row r="820" spans="8:10" ht="12.75">
      <c r="H820" s="49"/>
      <c r="I820" s="49"/>
      <c r="J820" s="49"/>
    </row>
    <row r="821" spans="8:10" ht="12.75">
      <c r="H821" s="49"/>
      <c r="I821" s="49"/>
      <c r="J821" s="49"/>
    </row>
    <row r="822" spans="8:10" ht="12.75">
      <c r="H822" s="49"/>
      <c r="I822" s="49"/>
      <c r="J822" s="49"/>
    </row>
    <row r="823" spans="8:10" ht="12.75">
      <c r="H823" s="49"/>
      <c r="I823" s="49"/>
      <c r="J823" s="49"/>
    </row>
    <row r="824" spans="8:10" ht="12.75">
      <c r="H824" s="49"/>
      <c r="I824" s="49"/>
      <c r="J824" s="49"/>
    </row>
    <row r="825" spans="8:10" ht="12.75">
      <c r="H825" s="49"/>
      <c r="I825" s="49"/>
      <c r="J825" s="49"/>
    </row>
    <row r="826" spans="8:10" ht="12.75">
      <c r="H826" s="49"/>
      <c r="I826" s="49"/>
      <c r="J826" s="49"/>
    </row>
    <row r="827" spans="8:10" ht="12.75">
      <c r="H827" s="49"/>
      <c r="I827" s="49"/>
      <c r="J827" s="49"/>
    </row>
    <row r="828" spans="8:10" ht="12.75">
      <c r="H828" s="49"/>
      <c r="I828" s="49"/>
      <c r="J828" s="49"/>
    </row>
    <row r="829" spans="8:10" ht="12.75">
      <c r="H829" s="49"/>
      <c r="I829" s="49"/>
      <c r="J829" s="49"/>
    </row>
    <row r="830" spans="8:10" ht="12.75">
      <c r="H830" s="49"/>
      <c r="I830" s="49"/>
      <c r="J830" s="49"/>
    </row>
    <row r="831" spans="8:10" ht="12.75">
      <c r="H831" s="49"/>
      <c r="I831" s="49"/>
      <c r="J831" s="49"/>
    </row>
    <row r="832" spans="8:10" ht="12.75">
      <c r="H832" s="49"/>
      <c r="I832" s="49"/>
      <c r="J832" s="49"/>
    </row>
    <row r="833" spans="8:10" ht="12.75">
      <c r="H833" s="49"/>
      <c r="I833" s="49"/>
      <c r="J833" s="49"/>
    </row>
    <row r="834" spans="8:10" ht="12.75">
      <c r="H834" s="49"/>
      <c r="I834" s="49"/>
      <c r="J834" s="49"/>
    </row>
    <row r="835" spans="8:10" ht="12.75">
      <c r="H835" s="49"/>
      <c r="I835" s="49"/>
      <c r="J835" s="49"/>
    </row>
    <row r="836" spans="8:10" ht="12.75">
      <c r="H836" s="49"/>
      <c r="I836" s="49"/>
      <c r="J836" s="49"/>
    </row>
    <row r="837" spans="8:10" ht="12.75">
      <c r="H837" s="49"/>
      <c r="I837" s="49"/>
      <c r="J837" s="49"/>
    </row>
    <row r="838" spans="8:10" ht="12.75">
      <c r="H838" s="49"/>
      <c r="I838" s="49"/>
      <c r="J838" s="49"/>
    </row>
    <row r="839" spans="8:10" ht="12.75">
      <c r="H839" s="49"/>
      <c r="I839" s="49"/>
      <c r="J839" s="49"/>
    </row>
    <row r="840" spans="8:10" ht="12.75">
      <c r="H840" s="49"/>
      <c r="I840" s="49"/>
      <c r="J840" s="49"/>
    </row>
    <row r="841" spans="8:10" ht="12.75">
      <c r="H841" s="49"/>
      <c r="I841" s="49"/>
      <c r="J841" s="49"/>
    </row>
    <row r="842" spans="8:10" ht="12.75">
      <c r="H842" s="49"/>
      <c r="I842" s="49"/>
      <c r="J842" s="49"/>
    </row>
    <row r="843" spans="8:10" ht="12.75">
      <c r="H843" s="49"/>
      <c r="I843" s="49"/>
      <c r="J843" s="49"/>
    </row>
    <row r="844" spans="8:10" ht="12.75">
      <c r="H844" s="49"/>
      <c r="I844" s="49"/>
      <c r="J844" s="49"/>
    </row>
    <row r="845" spans="8:10" ht="12.75">
      <c r="H845" s="49"/>
      <c r="I845" s="49"/>
      <c r="J845" s="49"/>
    </row>
    <row r="846" spans="8:10" ht="12.75">
      <c r="H846" s="49"/>
      <c r="I846" s="49"/>
      <c r="J846" s="49"/>
    </row>
    <row r="847" spans="8:10" ht="12.75">
      <c r="H847" s="49"/>
      <c r="I847" s="49"/>
      <c r="J847" s="49"/>
    </row>
    <row r="848" spans="8:10" ht="12.75">
      <c r="H848" s="49"/>
      <c r="I848" s="49"/>
      <c r="J848" s="49"/>
    </row>
    <row r="849" spans="8:10" ht="12.75">
      <c r="H849" s="49"/>
      <c r="I849" s="49"/>
      <c r="J849" s="49"/>
    </row>
    <row r="850" spans="8:10" ht="12.75">
      <c r="H850" s="49"/>
      <c r="I850" s="49"/>
      <c r="J850" s="49"/>
    </row>
    <row r="851" spans="8:10" ht="12.75">
      <c r="H851" s="49"/>
      <c r="I851" s="49"/>
      <c r="J851" s="49"/>
    </row>
    <row r="852" spans="8:10" ht="12.75">
      <c r="H852" s="49"/>
      <c r="I852" s="49"/>
      <c r="J852" s="49"/>
    </row>
    <row r="853" spans="8:10" ht="12.75">
      <c r="H853" s="49"/>
      <c r="I853" s="49"/>
      <c r="J853" s="49"/>
    </row>
    <row r="854" spans="8:10" ht="12.75">
      <c r="H854" s="49"/>
      <c r="I854" s="49"/>
      <c r="J854" s="49"/>
    </row>
    <row r="855" spans="8:10" ht="12.75">
      <c r="H855" s="49"/>
      <c r="I855" s="49"/>
      <c r="J855" s="49"/>
    </row>
    <row r="856" spans="8:10" ht="12.75">
      <c r="H856" s="49"/>
      <c r="I856" s="49"/>
      <c r="J856" s="49"/>
    </row>
    <row r="857" spans="8:10" ht="12.75">
      <c r="H857" s="49"/>
      <c r="I857" s="49"/>
      <c r="J857" s="49"/>
    </row>
    <row r="858" spans="8:10" ht="12.75">
      <c r="H858" s="49"/>
      <c r="I858" s="49"/>
      <c r="J858" s="49"/>
    </row>
    <row r="859" spans="8:10" ht="12.75">
      <c r="H859" s="49"/>
      <c r="I859" s="49"/>
      <c r="J859" s="49"/>
    </row>
    <row r="860" spans="8:10" ht="12.75">
      <c r="H860" s="49"/>
      <c r="I860" s="49"/>
      <c r="J860" s="49"/>
    </row>
    <row r="861" spans="8:10" ht="12.75">
      <c r="H861" s="49"/>
      <c r="I861" s="49"/>
      <c r="J861" s="49"/>
    </row>
    <row r="862" spans="8:10" ht="12.75">
      <c r="H862" s="49"/>
      <c r="I862" s="49"/>
      <c r="J862" s="49"/>
    </row>
    <row r="863" spans="8:10" ht="12.75">
      <c r="H863" s="49"/>
      <c r="I863" s="49"/>
      <c r="J863" s="49"/>
    </row>
    <row r="864" spans="8:10" ht="12.75">
      <c r="H864" s="49"/>
      <c r="I864" s="49"/>
      <c r="J864" s="49"/>
    </row>
    <row r="865" spans="8:10" ht="12.75">
      <c r="H865" s="49"/>
      <c r="I865" s="49"/>
      <c r="J865" s="49"/>
    </row>
    <row r="866" spans="8:10" ht="12.75">
      <c r="H866" s="49"/>
      <c r="I866" s="49"/>
      <c r="J866" s="49"/>
    </row>
    <row r="867" spans="8:10" ht="12.75">
      <c r="H867" s="49"/>
      <c r="I867" s="49"/>
      <c r="J867" s="49"/>
    </row>
    <row r="868" spans="8:10" ht="12.75">
      <c r="H868" s="49"/>
      <c r="I868" s="49"/>
      <c r="J868" s="49"/>
    </row>
    <row r="869" spans="8:10" ht="12.75">
      <c r="H869" s="49"/>
      <c r="I869" s="49"/>
      <c r="J869" s="49"/>
    </row>
    <row r="870" spans="8:10" ht="12.75">
      <c r="H870" s="49"/>
      <c r="I870" s="49"/>
      <c r="J870" s="49"/>
    </row>
    <row r="871" spans="8:10" ht="12.75">
      <c r="H871" s="49"/>
      <c r="I871" s="49"/>
      <c r="J871" s="49"/>
    </row>
    <row r="872" spans="8:10" ht="12.75">
      <c r="H872" s="49"/>
      <c r="I872" s="49"/>
      <c r="J872" s="49"/>
    </row>
    <row r="873" spans="8:10" ht="12.75">
      <c r="H873" s="49"/>
      <c r="I873" s="49"/>
      <c r="J873" s="49"/>
    </row>
    <row r="874" spans="8:10" ht="12.75">
      <c r="H874" s="49"/>
      <c r="I874" s="49"/>
      <c r="J874" s="49"/>
    </row>
    <row r="875" spans="8:10" ht="12.75">
      <c r="H875" s="49"/>
      <c r="I875" s="49"/>
      <c r="J875" s="49"/>
    </row>
    <row r="876" spans="8:10" ht="12.75">
      <c r="H876" s="49"/>
      <c r="I876" s="49"/>
      <c r="J876" s="49"/>
    </row>
    <row r="877" spans="8:10" ht="12.75">
      <c r="H877" s="49"/>
      <c r="I877" s="49"/>
      <c r="J877" s="49"/>
    </row>
    <row r="878" spans="8:10" ht="12.75">
      <c r="H878" s="49"/>
      <c r="I878" s="49"/>
      <c r="J878" s="49"/>
    </row>
    <row r="879" spans="8:10" ht="12.75">
      <c r="H879" s="49"/>
      <c r="I879" s="49"/>
      <c r="J879" s="49"/>
    </row>
    <row r="880" spans="8:10" ht="12.75">
      <c r="H880" s="49"/>
      <c r="I880" s="49"/>
      <c r="J880" s="49"/>
    </row>
    <row r="881" spans="8:10" ht="12.75">
      <c r="H881" s="49"/>
      <c r="I881" s="49"/>
      <c r="J881" s="49"/>
    </row>
    <row r="882" spans="8:10" ht="12.75">
      <c r="H882" s="49"/>
      <c r="I882" s="49"/>
      <c r="J882" s="49"/>
    </row>
    <row r="883" spans="8:10" ht="12.75">
      <c r="H883" s="49"/>
      <c r="I883" s="49"/>
      <c r="J883" s="49"/>
    </row>
    <row r="884" spans="8:10" ht="12.75">
      <c r="H884" s="49"/>
      <c r="I884" s="49"/>
      <c r="J884" s="49"/>
    </row>
    <row r="885" spans="8:10" ht="12.75">
      <c r="H885" s="49"/>
      <c r="I885" s="49"/>
      <c r="J885" s="49"/>
    </row>
    <row r="886" spans="8:10" ht="12.75">
      <c r="H886" s="49"/>
      <c r="I886" s="49"/>
      <c r="J886" s="49"/>
    </row>
    <row r="887" spans="8:10" ht="12.75">
      <c r="H887" s="49"/>
      <c r="I887" s="49"/>
      <c r="J887" s="49"/>
    </row>
    <row r="888" spans="8:10" ht="12.75">
      <c r="H888" s="49"/>
      <c r="I888" s="49"/>
      <c r="J888" s="49"/>
    </row>
    <row r="889" spans="8:10" ht="12.75">
      <c r="H889" s="49"/>
      <c r="I889" s="49"/>
      <c r="J889" s="49"/>
    </row>
    <row r="890" spans="8:10" ht="12.75">
      <c r="H890" s="49"/>
      <c r="I890" s="49"/>
      <c r="J890" s="49"/>
    </row>
    <row r="891" spans="8:10" ht="12.75">
      <c r="H891" s="49"/>
      <c r="I891" s="49"/>
      <c r="J891" s="49"/>
    </row>
    <row r="892" spans="8:10" ht="12.75">
      <c r="H892" s="49"/>
      <c r="I892" s="49"/>
      <c r="J892" s="49"/>
    </row>
    <row r="893" spans="8:10" ht="12.75">
      <c r="H893" s="49"/>
      <c r="I893" s="49"/>
      <c r="J893" s="49"/>
    </row>
    <row r="894" spans="8:10" ht="12.75">
      <c r="H894" s="49"/>
      <c r="I894" s="49"/>
      <c r="J894" s="49"/>
    </row>
    <row r="895" spans="8:10" ht="12.75">
      <c r="H895" s="49"/>
      <c r="I895" s="49"/>
      <c r="J895" s="49"/>
    </row>
    <row r="896" spans="8:10" ht="12.75">
      <c r="H896" s="49"/>
      <c r="I896" s="49"/>
      <c r="J896" s="49"/>
    </row>
    <row r="897" spans="8:10" ht="12.75">
      <c r="H897" s="49"/>
      <c r="I897" s="49"/>
      <c r="J897" s="49"/>
    </row>
    <row r="898" spans="8:10" ht="12.75">
      <c r="H898" s="49"/>
      <c r="I898" s="49"/>
      <c r="J898" s="49"/>
    </row>
    <row r="899" spans="8:10" ht="12.75">
      <c r="H899" s="49"/>
      <c r="I899" s="49"/>
      <c r="J899" s="49"/>
    </row>
    <row r="900" spans="8:10" ht="12.75">
      <c r="H900" s="49"/>
      <c r="I900" s="49"/>
      <c r="J900" s="49"/>
    </row>
    <row r="901" spans="8:10" ht="12.75">
      <c r="H901" s="49"/>
      <c r="I901" s="49"/>
      <c r="J901" s="49"/>
    </row>
    <row r="902" spans="8:10" ht="12.75">
      <c r="H902" s="49"/>
      <c r="I902" s="49"/>
      <c r="J902" s="49"/>
    </row>
    <row r="903" spans="8:10" ht="12.75">
      <c r="H903" s="49"/>
      <c r="I903" s="49"/>
      <c r="J903" s="49"/>
    </row>
    <row r="904" spans="8:10" ht="12.75">
      <c r="H904" s="49"/>
      <c r="I904" s="49"/>
      <c r="J904" s="49"/>
    </row>
    <row r="905" spans="8:10" ht="12.75">
      <c r="H905" s="49"/>
      <c r="I905" s="49"/>
      <c r="J905" s="49"/>
    </row>
    <row r="906" spans="8:10" ht="12.75">
      <c r="H906" s="49"/>
      <c r="I906" s="49"/>
      <c r="J906" s="49"/>
    </row>
    <row r="907" spans="8:10" ht="12.75">
      <c r="H907" s="49"/>
      <c r="I907" s="49"/>
      <c r="J907" s="49"/>
    </row>
    <row r="908" spans="8:10" ht="12.75">
      <c r="H908" s="49"/>
      <c r="I908" s="49"/>
      <c r="J908" s="49"/>
    </row>
    <row r="909" spans="8:10" ht="12.75">
      <c r="H909" s="49"/>
      <c r="I909" s="49"/>
      <c r="J909" s="49"/>
    </row>
    <row r="910" spans="8:10" ht="12.75">
      <c r="H910" s="49"/>
      <c r="I910" s="49"/>
      <c r="J910" s="49"/>
    </row>
    <row r="911" spans="8:10" ht="12.75">
      <c r="H911" s="49"/>
      <c r="I911" s="49"/>
      <c r="J911" s="49"/>
    </row>
    <row r="912" spans="8:10" ht="12.75">
      <c r="H912" s="49"/>
      <c r="I912" s="49"/>
      <c r="J912" s="49"/>
    </row>
    <row r="913" spans="8:10" ht="12.75">
      <c r="H913" s="49"/>
      <c r="I913" s="49"/>
      <c r="J913" s="49"/>
    </row>
    <row r="914" spans="8:10" ht="12.75">
      <c r="H914" s="49"/>
      <c r="I914" s="49"/>
      <c r="J914" s="49"/>
    </row>
    <row r="915" spans="8:10" ht="12.75">
      <c r="H915" s="49"/>
      <c r="I915" s="49"/>
      <c r="J915" s="49"/>
    </row>
    <row r="916" spans="8:10" ht="12.75">
      <c r="H916" s="49"/>
      <c r="I916" s="49"/>
      <c r="J916" s="49"/>
    </row>
    <row r="917" spans="8:10" ht="12.75">
      <c r="H917" s="49"/>
      <c r="I917" s="49"/>
      <c r="J917" s="49"/>
    </row>
    <row r="918" spans="8:10" ht="12.75">
      <c r="H918" s="49"/>
      <c r="I918" s="49"/>
      <c r="J918" s="49"/>
    </row>
    <row r="919" spans="8:10" ht="12.75">
      <c r="H919" s="49"/>
      <c r="I919" s="49"/>
      <c r="J919" s="49"/>
    </row>
    <row r="920" spans="8:10" ht="12.75">
      <c r="H920" s="49"/>
      <c r="I920" s="49"/>
      <c r="J920" s="49"/>
    </row>
    <row r="921" spans="8:10" ht="12.75">
      <c r="H921" s="49"/>
      <c r="I921" s="49"/>
      <c r="J921" s="49"/>
    </row>
    <row r="922" spans="8:10" ht="12.75">
      <c r="H922" s="49"/>
      <c r="I922" s="49"/>
      <c r="J922" s="49"/>
    </row>
    <row r="923" spans="8:10" ht="12.75">
      <c r="H923" s="49"/>
      <c r="I923" s="49"/>
      <c r="J923" s="49"/>
    </row>
    <row r="924" spans="8:10" ht="12.75">
      <c r="H924" s="49"/>
      <c r="I924" s="49"/>
      <c r="J924" s="49"/>
    </row>
    <row r="925" spans="8:10" ht="12.75">
      <c r="H925" s="49"/>
      <c r="I925" s="49"/>
      <c r="J925" s="49"/>
    </row>
    <row r="926" spans="8:10" ht="12.75">
      <c r="H926" s="49"/>
      <c r="I926" s="49"/>
      <c r="J926" s="49"/>
    </row>
    <row r="927" spans="8:10" ht="12.75">
      <c r="H927" s="49"/>
      <c r="I927" s="49"/>
      <c r="J927" s="49"/>
    </row>
    <row r="928" spans="8:10" ht="12.75">
      <c r="H928" s="49"/>
      <c r="I928" s="49"/>
      <c r="J928" s="49"/>
    </row>
    <row r="929" spans="8:10" ht="12.75">
      <c r="H929" s="49"/>
      <c r="I929" s="49"/>
      <c r="J929" s="49"/>
    </row>
    <row r="930" spans="8:10" ht="12.75">
      <c r="H930" s="49"/>
      <c r="I930" s="49"/>
      <c r="J930" s="49"/>
    </row>
    <row r="931" spans="8:10" ht="12.75">
      <c r="H931" s="49"/>
      <c r="I931" s="49"/>
      <c r="J931" s="49"/>
    </row>
    <row r="932" spans="8:10" ht="12.75">
      <c r="H932" s="49"/>
      <c r="I932" s="49"/>
      <c r="J932" s="49"/>
    </row>
    <row r="933" spans="8:10" ht="12.75">
      <c r="H933" s="49"/>
      <c r="I933" s="49"/>
      <c r="J933" s="49"/>
    </row>
    <row r="934" spans="8:10" ht="12.75">
      <c r="H934" s="49"/>
      <c r="I934" s="49"/>
      <c r="J934" s="49"/>
    </row>
    <row r="935" spans="8:10" ht="12.75">
      <c r="H935" s="49"/>
      <c r="I935" s="49"/>
      <c r="J935" s="49"/>
    </row>
    <row r="936" spans="8:10" ht="12.75">
      <c r="H936" s="49"/>
      <c r="I936" s="49"/>
      <c r="J936" s="49"/>
    </row>
    <row r="937" spans="8:10" ht="12.75">
      <c r="H937" s="49"/>
      <c r="I937" s="49"/>
      <c r="J937" s="49"/>
    </row>
    <row r="938" spans="8:10" ht="12.75">
      <c r="H938" s="49"/>
      <c r="I938" s="49"/>
      <c r="J938" s="49"/>
    </row>
    <row r="939" spans="8:10" ht="12.75">
      <c r="H939" s="49"/>
      <c r="I939" s="49"/>
      <c r="J939" s="49"/>
    </row>
    <row r="940" spans="8:10" ht="12.75">
      <c r="H940" s="49"/>
      <c r="I940" s="49"/>
      <c r="J940" s="49"/>
    </row>
    <row r="941" spans="8:10" ht="12.75">
      <c r="H941" s="49"/>
      <c r="I941" s="49"/>
      <c r="J941" s="49"/>
    </row>
    <row r="942" spans="8:10" ht="12.75">
      <c r="H942" s="49"/>
      <c r="I942" s="49"/>
      <c r="J942" s="49"/>
    </row>
    <row r="943" spans="8:10" ht="12.75">
      <c r="H943" s="49"/>
      <c r="I943" s="49"/>
      <c r="J943" s="49"/>
    </row>
    <row r="944" spans="8:10" ht="12.75">
      <c r="H944" s="49"/>
      <c r="I944" s="49"/>
      <c r="J944" s="49"/>
    </row>
    <row r="945" spans="8:10" ht="12.75">
      <c r="H945" s="49"/>
      <c r="I945" s="49"/>
      <c r="J945" s="49"/>
    </row>
    <row r="946" spans="8:10" ht="12.75">
      <c r="H946" s="49"/>
      <c r="I946" s="49"/>
      <c r="J946" s="49"/>
    </row>
    <row r="947" spans="8:10" ht="12.75">
      <c r="H947" s="49"/>
      <c r="I947" s="49"/>
      <c r="J947" s="49"/>
    </row>
    <row r="948" spans="8:10" ht="12.75">
      <c r="H948" s="49"/>
      <c r="I948" s="49"/>
      <c r="J948" s="49"/>
    </row>
    <row r="949" spans="8:10" ht="12.75">
      <c r="H949" s="49"/>
      <c r="I949" s="49"/>
      <c r="J949" s="49"/>
    </row>
    <row r="950" spans="8:10" ht="12.75">
      <c r="H950" s="49"/>
      <c r="I950" s="49"/>
      <c r="J950" s="49"/>
    </row>
    <row r="951" spans="8:10" ht="12.75">
      <c r="H951" s="49"/>
      <c r="I951" s="49"/>
      <c r="J951" s="49"/>
    </row>
    <row r="952" spans="8:10" ht="12.75">
      <c r="H952" s="49"/>
      <c r="I952" s="49"/>
      <c r="J952" s="49"/>
    </row>
    <row r="953" spans="8:10" ht="12.75">
      <c r="H953" s="49"/>
      <c r="I953" s="49"/>
      <c r="J953" s="49"/>
    </row>
    <row r="954" spans="8:10" ht="12.75">
      <c r="H954" s="49"/>
      <c r="I954" s="49"/>
      <c r="J954" s="49"/>
    </row>
    <row r="955" spans="8:10" ht="12.75">
      <c r="H955" s="49"/>
      <c r="I955" s="49"/>
      <c r="J955" s="49"/>
    </row>
    <row r="956" spans="8:10" ht="12.75">
      <c r="H956" s="49"/>
      <c r="I956" s="49"/>
      <c r="J956" s="49"/>
    </row>
    <row r="957" spans="8:10" ht="12.75">
      <c r="H957" s="49"/>
      <c r="I957" s="49"/>
      <c r="J957" s="49"/>
    </row>
    <row r="958" spans="8:10" ht="12.75">
      <c r="H958" s="49"/>
      <c r="I958" s="49"/>
      <c r="J958" s="49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Tranemo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L Gwiazda</dc:creator>
  <cp:keywords/>
  <dc:description/>
  <cp:lastModifiedBy>Borg Katarina</cp:lastModifiedBy>
  <cp:lastPrinted>2017-04-04T13:56:00Z</cp:lastPrinted>
  <dcterms:created xsi:type="dcterms:W3CDTF">2003-02-07T12:52:40Z</dcterms:created>
  <dcterms:modified xsi:type="dcterms:W3CDTF">2018-03-22T10:45:33Z</dcterms:modified>
  <cp:category/>
  <cp:version/>
  <cp:contentType/>
  <cp:contentStatus/>
</cp:coreProperties>
</file>